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30" windowHeight="11760" activeTab="1"/>
  </bookViews>
  <sheets>
    <sheet name="Útmutató" sheetId="2" r:id="rId1"/>
    <sheet name="Szocialpedagogia"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Bejegyzes">Útmutató!$B$9:$B$12</definedName>
    <definedName name="_xlnm.Print_Area" localSheetId="1">Szocialpedagogia!$A$4:$L$88</definedName>
    <definedName name="_xlnm.Print_Area" localSheetId="0">Útmutató!$A$1:$E$18</definedName>
  </definedNames>
  <calcPr calcId="125725"/>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5" i="1"/>
  <c r="K64"/>
  <c r="J64"/>
  <c r="I64"/>
  <c r="I63"/>
  <c r="K62"/>
  <c r="J62"/>
  <c r="I62"/>
  <c r="I60"/>
  <c r="I61"/>
  <c r="I59"/>
  <c r="I58"/>
  <c r="I57"/>
  <c r="I55"/>
  <c r="I53"/>
  <c r="I52"/>
  <c r="I51"/>
  <c r="I45"/>
  <c r="I43"/>
  <c r="I66" l="1"/>
  <c r="I38"/>
  <c r="I16" l="1"/>
  <c r="I12"/>
  <c r="I15"/>
  <c r="I25"/>
  <c r="I36"/>
  <c r="I39"/>
  <c r="I21"/>
  <c r="I18"/>
  <c r="I35"/>
  <c r="I13"/>
  <c r="I73"/>
  <c r="I72"/>
  <c r="I46"/>
  <c r="I32"/>
  <c r="I31"/>
  <c r="I14"/>
  <c r="I6"/>
  <c r="I5"/>
  <c r="I4"/>
  <c r="I50" l="1"/>
  <c r="I49"/>
  <c r="I9" l="1"/>
  <c r="I68" l="1"/>
  <c r="I76"/>
  <c r="I70" l="1"/>
  <c r="I69"/>
  <c r="I67"/>
  <c r="I42"/>
  <c r="I47"/>
  <c r="I33"/>
  <c r="I29"/>
  <c r="I11"/>
  <c r="I20" l="1"/>
  <c r="I37" l="1"/>
  <c r="I40" l="1"/>
  <c r="I75"/>
  <c r="I10"/>
  <c r="I8"/>
  <c r="I41"/>
  <c r="I48"/>
  <c r="I34"/>
  <c r="I27"/>
  <c r="I56" l="1"/>
  <c r="I23" l="1"/>
  <c r="I24" l="1"/>
</calcChain>
</file>

<file path=xl/sharedStrings.xml><?xml version="1.0" encoding="utf-8"?>
<sst xmlns="http://schemas.openxmlformats.org/spreadsheetml/2006/main" count="862" uniqueCount="701">
  <si>
    <t>Tantárgy kódja</t>
  </si>
  <si>
    <t>Tantárgyleírás</t>
  </si>
  <si>
    <t>A kialakítandó kompetenciák leírása</t>
  </si>
  <si>
    <t xml:space="preserve">Tantágy neve </t>
  </si>
  <si>
    <t>Tantárgy angol  neve</t>
  </si>
  <si>
    <t>Angol nyelvű tantárgyleírás</t>
  </si>
  <si>
    <t>A kialakítandó kompetenciák angol nyelvű leírása</t>
  </si>
  <si>
    <t>Félévi követelmény angol nyelven</t>
  </si>
  <si>
    <t xml:space="preserve">A tantárgyleírás tartalma az alábbi dokumentumok alapján készült: </t>
  </si>
  <si>
    <t>MAB szakindítási útmutató I.2.</t>
  </si>
  <si>
    <t>87/2015. (IV.9.) Korm. rendelet 53.§</t>
  </si>
  <si>
    <t xml:space="preserve">A kialakítandó kompetenciák leírása: </t>
  </si>
  <si>
    <t xml:space="preserve">Tantárgyleírás: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</si>
  <si>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</si>
  <si>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</si>
  <si>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</si>
  <si>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</si>
  <si>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</si>
  <si>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</si>
  <si>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</si>
  <si>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</si>
  <si>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</si>
  <si>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</si>
  <si>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</si>
  <si>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</si>
  <si>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</si>
  <si>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</si>
  <si>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</si>
  <si>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</si>
  <si>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</si>
  <si>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</si>
  <si>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</si>
  <si>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 xml:space="preserve">a tantárgy szakmai tartalma elsajátításának célja (vö. Korm.rend.) </t>
  </si>
  <si>
    <t>azoknak az előírt szakmai kompetenciáknak, kompetencia-elemeknek (tudás, képesség stb. a KKK alapján) a felsorolása, amelyek kialakításához a tantárgy jellemezően, érdemben hozzájárul (vö. MAB)</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</si>
  <si>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</si>
  <si>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</si>
  <si>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</si>
  <si>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</si>
  <si>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</si>
  <si>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</si>
  <si>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</si>
  <si>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2-5 kötelező, illetve ajánlott irodalom (szerző, cím, kiadás adatai (esetleg oldalak), ISBN)</t>
  </si>
  <si>
    <t>Type of assessment and evaluation:</t>
  </si>
  <si>
    <t>traineeship with no credit points allocated</t>
  </si>
  <si>
    <t>BAI0001</t>
  </si>
  <si>
    <t>BAI0006</t>
  </si>
  <si>
    <t>BAI0042</t>
  </si>
  <si>
    <t>BSP1101</t>
  </si>
  <si>
    <t>BSP1102</t>
  </si>
  <si>
    <t>BSP1103</t>
  </si>
  <si>
    <t>BSP1104</t>
  </si>
  <si>
    <t>BSP1105</t>
  </si>
  <si>
    <t>BAI0002</t>
  </si>
  <si>
    <t>BAI0005</t>
  </si>
  <si>
    <t>BSP1203</t>
  </si>
  <si>
    <t>BSP1205</t>
  </si>
  <si>
    <t>BSP1206</t>
  </si>
  <si>
    <t>BSP1107</t>
  </si>
  <si>
    <t>BSP1108</t>
  </si>
  <si>
    <t>BSP1109</t>
  </si>
  <si>
    <t>BSP1111</t>
  </si>
  <si>
    <t>BSP1112</t>
  </si>
  <si>
    <t>BSP1113</t>
  </si>
  <si>
    <t>BSP1114</t>
  </si>
  <si>
    <t>BSP1115</t>
  </si>
  <si>
    <t>BAI0007</t>
  </si>
  <si>
    <t>BAI0017</t>
  </si>
  <si>
    <t>BSP1208</t>
  </si>
  <si>
    <t>BSP1209</t>
  </si>
  <si>
    <t>BSP1212</t>
  </si>
  <si>
    <t>BSP1213</t>
  </si>
  <si>
    <t>BAI0040</t>
  </si>
  <si>
    <t>BSP2109</t>
  </si>
  <si>
    <t>BSP1215</t>
  </si>
  <si>
    <t>BSP2209</t>
  </si>
  <si>
    <t>BSP2210</t>
  </si>
  <si>
    <t>BSP2211</t>
  </si>
  <si>
    <t>BSP2212</t>
  </si>
  <si>
    <t>BSP2213</t>
  </si>
  <si>
    <t>BAI0059</t>
  </si>
  <si>
    <t>BAI0058</t>
  </si>
  <si>
    <t>Élettan-balesetvédelem-elsősegély</t>
  </si>
  <si>
    <t>Physiology-Accident Prevention-First Aid</t>
  </si>
  <si>
    <t xml:space="preserve"> A kurzus feladata megismertetni a  hallgatókat a human élettan alapjaival. A kurzus magában foglalja az emberi szervezet strukturájának és funkciójának tanulmányozását. Integrálja a humán anatómia alapjait a szervrendszerek sejtszintű fiziológiai működésével. Foglalkozik az emberi szervrendszerek: idegrendszer, mozgatórendszer,keringési, légzési,emésztő, kiválasztó, endokrin és reproduktív rendszerek témaköreivel. Bemutatja a sérülések közegészségügyi problémakörét.</t>
  </si>
  <si>
    <t>vizsgára bocsátás feltétele: félév végi zárthelyi dolgozat 60%-os teljesítése</t>
  </si>
  <si>
    <t>requirement for admission to examination: an end-term test with a minimum passing grade of 60%</t>
  </si>
  <si>
    <t>Ügyviteli és adatkezelési ismeretek</t>
  </si>
  <si>
    <t>Management and data manegement skills</t>
  </si>
  <si>
    <t>A levéltári és adatvédelmi törvények ismerete és alkalmazása, az iratkezelés folyamata (iktatás, irattovábbítás, csatolás, irattározás), hagyományos és elektronikus módjai. Az adatok archiválásának, irattározásának, selejtezésének teendői. Hagyományos és elektronikus hivatalos iratok készítésének formai és tartalmi követelményei. Irodai szoftverek alkalmazása. Minősített iratok kezelésével kapcsolatos szabályok, nyomtatványok, bizonylatok kiállításának, kezelésének előírásai. Iratok védelme, elektronikus iratok kezelésének speciális szabályai.</t>
  </si>
  <si>
    <t>Tudás: A hallgató ismeri az informatika eszközeivel történő hatékony kommunikáció formáit, az információk, elemzések mások számára történő prezentálásának eljárásait, eszközeit. Képességek: Hatékonyan alkalmazza az informatikai eszközöket kommunikációra, információk gyűjtésére és közzétételére, társadalomtudományi adatbázisok használatára. Attitűdök: Nyitott az adminisztratív munkában jelentkező modern megoldásokra.</t>
  </si>
  <si>
    <t>Félévközi és tanévvégi zárthelyi dolgozatok</t>
  </si>
  <si>
    <t>European Trends in Pedagogy (English, German, French)</t>
  </si>
  <si>
    <t>A kurzus végén a hallgató ismeri az európai nevelési trendekkel kapcsolatos angol, német vagy francia nyelvi szakszókincset, képes ilyen tárgyú és nyelvű szakirodalom feldolgozására, szóbeli és írásbeli értekezésre.</t>
  </si>
  <si>
    <t>Students know the English, German or French terminology related to European education trends. They are able to study the special literature in these fields as well as express themselves both orally and in writing.</t>
  </si>
  <si>
    <t>félév végi zárthelyi dolgozat 50%-os teljesítése</t>
  </si>
  <si>
    <t>an end-term test with a minimum passing rate of 50%</t>
  </si>
  <si>
    <t>Integráció, inkluzivitás nemzetközi modelljei (angol-német-francia)</t>
  </si>
  <si>
    <t>International Models of Integration and Inclusiveness (English, German, French)</t>
  </si>
  <si>
    <t>Az idegen nyelvű, autentikus források olvasása, feldolgozása révén a hallgató megismerkedik az iskolai  integráció és inklúzió külföldi módszereivel, európai modelljeivel.</t>
  </si>
  <si>
    <t>Students  become familiar with the foreign methods and European models of integration and inclusion at school level by reading and studying authentic sources in the foreign language.</t>
  </si>
  <si>
    <t>egy önálló szövegfeldolgozás és csoport előtti bemutatás</t>
  </si>
  <si>
    <t>studying a chosen text and its presentation to the group</t>
  </si>
  <si>
    <t>Multikulturalizmus</t>
  </si>
  <si>
    <t>Az emberi egzisztencia, a kultúra és a közösség összefüggései, az individualizáció és a szocializáció folyamatának sajátosságai. A nevelés és a társadalom kapcsolatának bemutatása neveléselméleti és társadalomelméleti elemzéseken keresztül. társadalmi integráció keretei, a formális és az informális nevelés változásai. Az intézményes nevelés társadalmi viszonyai, a társadalmi elvárások változásai és azok hatása a nevelés- oktatás gyakorlatára.</t>
  </si>
  <si>
    <t>Ismeri a kultúrateremtés, és megőrzés mechanizmusait, az egyén és közösség kapcsolatrendszerét. Ismeri a szocializáció mechanizmusait, a nevelés formális és informális szintereit. Ismeri a műveltségi , iskolázottsági különb ségek mobilitásra gyakorolt hatását.Képes a társadalom működési szabályszerűségeinek felismerésére. Képes a szociálpedagógia célcsoportjai szocializációjának törvényszerűségeit átfogóan elemezni. - Rendelkezik a társadalomtudományi gondolkodás sokszínűségével, a társadalmi problémák iránti érzékenységgel.</t>
  </si>
  <si>
    <t>vizsgára bocsátás feltétele: pl. félév végi zárthelyi dolgozat 50%-os teljesítése</t>
  </si>
  <si>
    <t>A szociális professzió alapjai</t>
  </si>
  <si>
    <t>A segítő szakma kialakulásának története, a szociális munka, mint hivatás. A segítő szakember eszközrendszere, segítő elméletek és szemléletek. Az interperszonális és környezeti rendszerek felmérése, a TTR elemei és funkcionális működése. A segítő beavatkozás formái. Globalizáció és szociális biztonság.</t>
  </si>
  <si>
    <t>Ismeri a szociális segítségnyújtáshoz szükséges szociális ismeretrendszerek alapjait.Ismeri a különböző társadalmi és szociális problémákat, a kielégítetlen szükségleteket, a veszélyeztető tényezőket.Ismeri a szociálpedagógia szakmai, etikai normáit. - Képes a szociális segítségnyújtás módszereinek alkalmazására.Képes az egyének, családok, csoportok, közösségek jog- és érdekérvényesítő képességének fejlesztésére. Rendelkezik a társadalmi problémák iránti érzékenységgel,problémák iránti érzékenység és megoldási készség, Munkáját empátia, kooperáció, segítő attitűd és fejlett kommunikációs készség jellemzi.</t>
  </si>
  <si>
    <t>szóbeli vagy írásbeli vizsga</t>
  </si>
  <si>
    <t>Oral or written examination</t>
  </si>
  <si>
    <t>Digitális alkalmazások</t>
  </si>
  <si>
    <t>A pszichológia fő területei</t>
  </si>
  <si>
    <t>A társadalomismeret alapjai</t>
  </si>
  <si>
    <t>Az EU társadalompolitikai rendszere</t>
  </si>
  <si>
    <t>Jogi ismeretek I.</t>
  </si>
  <si>
    <t>Szociális gondoskodás története</t>
  </si>
  <si>
    <t>Szociálpedagógia</t>
  </si>
  <si>
    <t>Környezet és ember</t>
  </si>
  <si>
    <t>Fejlődéslélektan (elmélet és módszertan)</t>
  </si>
  <si>
    <t>Egyéni esetkezelés elmélete és gyakorlata</t>
  </si>
  <si>
    <t>Életkorok pedagógiája</t>
  </si>
  <si>
    <t>Közösségi szociális munka</t>
  </si>
  <si>
    <t>Szociális menedzsment</t>
  </si>
  <si>
    <t>Jogi ismeretek II.</t>
  </si>
  <si>
    <t>Társadalmi devianciák</t>
  </si>
  <si>
    <t>Iskolai szociális munka elmélete és gyakorlata</t>
  </si>
  <si>
    <t>A rekreáció elmélete és módszertana</t>
  </si>
  <si>
    <t>Egészségpedagógia, kórházpedagógia</t>
  </si>
  <si>
    <t>Etika</t>
  </si>
  <si>
    <t>Családszociológia</t>
  </si>
  <si>
    <t>Kisebbségszociológia</t>
  </si>
  <si>
    <t>Család és szociális jog</t>
  </si>
  <si>
    <t>Gyógypedagógiai alapok</t>
  </si>
  <si>
    <t>BSP1120</t>
  </si>
  <si>
    <t>Tehetséggondozás és esélyteremtés</t>
  </si>
  <si>
    <t>BSP1121</t>
  </si>
  <si>
    <t>Mediáció</t>
  </si>
  <si>
    <t>BSP1122</t>
  </si>
  <si>
    <t>Értékközvetítés</t>
  </si>
  <si>
    <t>BSP2106</t>
  </si>
  <si>
    <t>BSP2107</t>
  </si>
  <si>
    <t>Fogyatékkal élők társadalmi integrációja</t>
  </si>
  <si>
    <t>BSP2108</t>
  </si>
  <si>
    <t>Társadalmi esély gyakorlata</t>
  </si>
  <si>
    <t>Esetdiagnosztikai szeminárium</t>
  </si>
  <si>
    <t>Szociális munka csoporttal</t>
  </si>
  <si>
    <t>BSP1219</t>
  </si>
  <si>
    <t>Életúttervezés</t>
  </si>
  <si>
    <t>BSP2206</t>
  </si>
  <si>
    <t>BSP2207</t>
  </si>
  <si>
    <t>Szenvedélybetegség és prevenció</t>
  </si>
  <si>
    <t>Tanácsadás kommunikációs alapjai</t>
  </si>
  <si>
    <t>BSP1123</t>
  </si>
  <si>
    <t>Társadalmi devianciák (angol)</t>
  </si>
  <si>
    <t>Mentálhigiéné</t>
  </si>
  <si>
    <t>BSP1116</t>
  </si>
  <si>
    <t>Globális nevelés</t>
  </si>
  <si>
    <t>Az erőszak pszichológiai kérdései</t>
  </si>
  <si>
    <t>BSP2101</t>
  </si>
  <si>
    <t>BSP2102</t>
  </si>
  <si>
    <t>A gyermekvédelem intézményrendszere</t>
  </si>
  <si>
    <t>BSP2103</t>
  </si>
  <si>
    <t>BSP2104</t>
  </si>
  <si>
    <t>BSP2105</t>
  </si>
  <si>
    <t>BSP1216</t>
  </si>
  <si>
    <t>Családpedagógia</t>
  </si>
  <si>
    <t>Esetmunka elmélete és gyakorlata</t>
  </si>
  <si>
    <t>BSP2201</t>
  </si>
  <si>
    <t>Szociális segítés team-munkában</t>
  </si>
  <si>
    <t>BSP2203</t>
  </si>
  <si>
    <t>BSP2204</t>
  </si>
  <si>
    <t>BSP2205</t>
  </si>
  <si>
    <t>A családsegítés módszerei</t>
  </si>
  <si>
    <t>Social Deviances</t>
  </si>
  <si>
    <t>A deviancia fogalma, és viszonya a társadalmi normákhoz. A deviancia funkciói. Devianciaelméletek. A deviancia típusai és azok előfordulási gyakorisága. A bűnözés, az öngyilkosság, az alkoholizmus, droghasználat, a mentális zavarok mérésének módjai és jellemzői. A deviancia formái és jellemzői a nemzetközi színtéren és Magyarországon. A prevenció és a korrekció lehetséges módjai.</t>
  </si>
  <si>
    <t xml:space="preserve">tudása:
Ismeri a szociális segítségnyújtáshoz szükséges ismeretszerzés módjait és a legfontosabb ismeretszerzési forrásokat.
Ismeri a különböző társadalmi és szociális problémákat, a kielégítetlen szükségleteket, a veszélyeztető tényezőket.
Ismerettel rendelkezik a társadalomról, a szociálpedagógia felhasználóiról, célcsoportjairól és azok környezetéről.
képességei:
Képes a társadalom működési szabályszerűségeinek felismerésére, azok rendszerszerű elemzésére, a társadalmilag kedvezőtlen helyzeteket létrehozó okok, következmények feltárására és értelmezésére.
Képes a szociális segítségnyújtás módszereinek alkalmazására.
Képes a szociális problémák, szükségletek, veszélyeztető tényezők felismerésére, feldolgozására, elemzésére, kezelésére, megoldására.
Képes a szociálpedagógia célcsoportjai szocializációjának, személyiségfejlődésének sajátosságait, törvényszerűségeit átfogóan elemezni.
attitűdje:
Érzékeny és nyitott a társadalmi problémákra.
Munkáját kapcsolatteremtés- és fenntartás, konfliktusmegoldási készség, lokális és globális problémák iránti érzékenység és megoldási készség, empátia, kooperáció, segítő attitűd és fejlett kommunikációs készség jellemzi.
Ismereteit empátiával, toleranciával, rugalmassággal, kreativitással alkalmazza.
autonómiája és felelőssége:
Képviseli a szociálpedagógia módszereit, ismereteit. Adekvát esetben felelősségteljesen képviseli szakmai szervezeti egységét.
Felelősséget vállal az egyénekkel, csoportokkal, közösségekkel végzett szociálpedagógiai tevékenységért.
</t>
  </si>
  <si>
    <t xml:space="preserve">Fekete Sándor (2001): Deviancia és társadalom. Comenius Oktató és Kiadó Bt., Budapest 
Moksony Ferenc (2006): Társadalmi integráltság, kultúra, deviancia. In: Szociológiai szemle, 16. évf. 4. sz. 3-18.
Rácz József (szerk.) (2005): Devianciák. Új Mandátum Kiadó, Budapest                 Rosta Andrea ( 2007): A deviáns viselkedés szociológiája. PPKE BTK Szociológiai Int. Budapest
</t>
  </si>
  <si>
    <t>Didaktikai alapfogalmak, tanulásfelfogások. Napjaink munkaerőpiaci trendjei, új kihívások a munkaerőpiacon, felértékelődő kompetenciák.  Az Európai Unió oktatáspolitikai koncepciói, elvei az élethosszig tartó tanulásról, a kialakítandó kulcskompetenciákról. A formális, nonformális, informális tanulás céljai, sajátosságai. A munkahelyek, ifjúsági szervezetek, művészeti csoportok, egyházak, civil szerveződések szerepe a tanulásban. Tanfolyamok, képzések, szervezésének elvi és módszertani sajátosságai, projektmenedzsmentje. Irányított beszélgetések, a tréningek, a dráma-és szituációs játékok alkalmazásának jellegzetességei. Jó gyakorlatok az oktatásból, képzésből kiszoruló fiatalok képzésében.</t>
  </si>
  <si>
    <t xml:space="preserve">tudása:
Ismeri a szociális, a nevelési intézmények működését, azok jogi szabályozását.
Ismeri az elmélet és a gyakorlat összefüggését, szintetizálni tudja elméleti és gyakorlati ismereteit.
képességei:
Képes a szociálpedagógia célcsoportjai szocializációjának, személyiségfejlődésének sajátosságait, törvényszerűségeit átfogóan elemezni.
Képes a szociális szolgáltatásokat nyújtó, valamint nevelési intézményekben szociálpedagógiai szakmai munka végzésére, az elsajátított társadalomismereti, pszichológiai, jogi, igazgatási, egészségügyi ismeretek és alapelvek alkalmazására.
Képes a különböző helyzetű gyermekek, fiatalok és csoportjai, családja, valamint pedagógusai számára szakszerű szolgáltatásnyújtásra a nevelés, oktatás, szabadidő-pedagógia, szociálpedagógia,  továbbá ezeknek a folyamatoknak a tervezésére, kivitelezésére és elemzésére.
attitűdje:
Munkáját kapcsolatteremtés- és fenntartás, konfliktusmegoldási készség, lokális és globális problémák iránti érzékenység és megoldási készség, empátia, kooperáció, segítő attitűd és fejlett kommunikációs készség jellemzi.
Ismereteit empátiával, toleranciával, rugalmassággal, kreativitással alkalmazza.
Projektalapú és együttműködésre épülő munkavégzés mellett elkötelezett, és értékeli a közös munkához való egyéni hozzájárulást.
Nyitott a szakmai továbbképzésekre, módszertani innovációkban szívesen részt vállal.
Törekszik a folyamatos szakmai önképzés megvalósítására, a szakmai továbbképzéseken való részvételre.
autonómiája és felelőssége:
Felelősséget vállal az egyénekkel, csoportokkal, közösségekkel végzett szociálpedagógiai tevékenységért.
</t>
  </si>
  <si>
    <t>vizsgára bocsátás feltétele: Prezentáció: Egy tanítási módszer alkalmazásának bemutatása a gyakorlati órán.</t>
  </si>
  <si>
    <t>Social Help in Team</t>
  </si>
  <si>
    <t xml:space="preserve">A segítés, mint professzió. A segítő szerep. A team fogalma. A csoportok, csoportmunkák általános bemutatása, jellemzői. A pszichodráma. A pszichodráma fázisai és technikái. A művészetterápia. A segítők segítése: a szupervizió. A segítő támaszai.  </t>
  </si>
  <si>
    <t xml:space="preserve">a, tudása: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Ismeri a szociálpedagógia színtereit, a szociálpedagógiában alkalmazott munkaformákat, módszereket.
Módszertani tudással rendelkezik, átlátja a szociális szakma innovációjának lehetőségeit.
b, képességei:
Képes a szociális segítségnyújtás módszereinek alkalmazására.
Képes a szociális problémák, szükségletek, veszélyeztető tényezők felismerésére, feldolgozására, elemzésére, kezelésére, megoldására.
Képes az egyének, családok, csoportok, közösségek jog- és érdekérvényesítő képességének fejlesztésére.
Képes a szociális szakmai tevékenységhez szükséges prevenciós és problémakezelő módszerek, technikák hatékony és innovatív alkalmazására.
Képes a szociálpedagógusi munkában a szakmai etikai normák hatékony érvényesítésére.
c, attitűdje:
Rendelkezik a társadalmi problémák iránti érzékenységgel, elkötelezett az európai értékek lokális alkalmazására, szemléletét áthatja az elesettek és kiszolgáltatottak melletti szolidaritás, az előítéletek elleni küzdelem.
Munkáját kapcsolatteremtés- és fenntartás, konfliktusmegoldási készség, lokális és globális problémák iránti érzékenység és megoldási készség, empátia, kooperáció, segítő attitűd és fejlett kommunikációs készség jellemzi.
Emberi kapcsolataiban humánus és etikus magatartású, szakmai feladatainak ellátása során a szociális munka etikai kódexét betartja.
Ismereteit empátiával, toleranciával, rugalmassággal, kreativitással alkalmazza.
A szociálpedagógiai munkáját elkötelezetten, szakmai igényességgel és minőségtudattal végzi.
d, autonómiája és felelőssége:
Képviseli a szociálpedagógia módszereit, ismereteit. Adekvát esetben felelősségteljesen képviseli szakmai szervezeti egységét.
Felelősséget vállal az egyénekkel, csoportokkal, közösségekkel végzett szociálpedagógiai tevékenységért.
Szakmai és társadalmi fórumokon szuverén szereplőként jeleníti meg nézeteit, felelősen képviseli szervezeti egységét és szakmai csoportját.
</t>
  </si>
  <si>
    <t>Ifjúságszociológia és ifjúságkutatás</t>
  </si>
  <si>
    <t>Youth sociology and youth research</t>
  </si>
  <si>
    <t xml:space="preserve">Az ifjúság fogalma, demográfiai és társadalmi jellemzői. Az ifjúságkutatás módszertana, az ifjúság kutatások eredményei.A fiatalok veszélyeztetettsége
,feszültségoldó technikák használata, a drog- és alkoholfogyasztás gyakorisága az ifjúsági      csoportokban.
A szubkultúra fogalma, és mai ifjúsági szubkultúrák elemzése.A fesztiválok ifjúsága, individualizálódás és új alternatív mozgalmak a fiatalság körében.A különbözőség közösségei. </t>
  </si>
  <si>
    <t xml:space="preserve">tudás: ismerjék az az ifjúság megváltozott társadalmi helyzetét, az egyes ifjúsági korszakok szociológiai jellemzőit.Ismerjék az átmeneti élethelyzetből adódó feszültségeket. Ismerjék az ijúsági életutak elágazásait, és az egyes utak következményeit. Ismerje a szubkultúra fogalmát,és az egyes ifjúsági szubkultúrák életstílusbeli jellemzőit.                          képesség: legyen képes fiatalok körében szociológiai vizsgálatot megtervezni, amfiatalok bármely közösségével megfelelően kommunikálni. Rendelkezzen empátiával és toleranciával a nehéz helyzetű, és devián fiatalokkal szemben. attitüd: viszonyát a fiatal kliensekhez a megértés és az antidiszkrimináció jellemezze.                                           felelősség és autonómia: képes legyen az önálló gondolkodásra, a társadalomtudományi szemléletre.                    </t>
  </si>
  <si>
    <t>oral exam</t>
  </si>
  <si>
    <t>szóbeli vizsga</t>
  </si>
  <si>
    <t xml:space="preserve">Bognár Mária: A lemorzsolódás, az iskolai kudarc elleni küzdelem az OECD- és EU országokban Jelentés a magyar közoktatásról 2003. OKI, 2004
Halász Gábor: Demokráciára és aktív állampolgárságra nevelés a 21. században. Új Pedagógiai Szemle 2005. 7-8. szám
Molnár Ildikó: Esélyegyenlőségi stratégiák készítése. www.tankonyvtar.hu                Domján Krisztina: Egyenlőtlenségek.  www.tankönyvtar.hu 
</t>
  </si>
  <si>
    <t xml:space="preserve"> A társadalompolitika értelmezése, viszonya más politikákhoz, a szociálpolitika értelmezési keretei, és célrendszere. A szociálpolitikára ható értékek, alapelvek és beavatkozási technikák, és a szociálpolitika szereplői, alanyok és alakítók.   A szociálpolitika intézményrendszere, az állami szociálpolitika kialakulása. A jóléti állam kialakulása és válsága, jólétállami tipológiák, jóléti modellek. A szociálpolitika, mint szükséglet-kielégítés, a szükségletek fajtái és szintjei, a szegénység, és kezelésének dilemmái, szegénység és segélyezés.  A társadalmi kirekesztődés dimenziói, és társadalompolitikai kezelése</t>
  </si>
  <si>
    <t>Multiculturalism</t>
  </si>
  <si>
    <t>Social Work at School</t>
  </si>
  <si>
    <t xml:space="preserve"> Az iskolai szociális munka kialakulásának szakmaielőzményei
 az USA-ban, Németországban, Angliában és Magyarországon. Az iskolai szociális munka gyakorlati modelljei.  A szociálpedagógus beavatkozási szerepei.  A szociálpedagógus gyermekvédelmi feladatai, szolgáltatásszervezés az iskolában. Az iskolakerülés megelőzése és kezelése. Konfliktusmegoldási stratégiák az iskolában. A vétkeseket nem kereső iskola hazai és külföldi példái.
</t>
  </si>
  <si>
    <t>Tudás: ismerje az iskolás korú gyerekek intézményes segítésének nemzetközi és hazai előzményeit. Tudja az iskolai szociális munka gyakorlati modelljeit, és azok elméleti hátterét.                                Képesség: legyen képes a iskolai szociális szolgáltatás szervezésére és tervezésére. Legyen képes hatékony módszereket alkalmazni a hátrányos helyzetű tanulók felzárkóztatásában.                             Attitűd: Empátiával és toleranciával kísérve kezelje a konfliktusokat.                             Autonómia és felelősség:Hazai és külföldi példák alapján vegyen részt a szakama megújulásában.</t>
  </si>
  <si>
    <t xml:space="preserve">Budai István (szerk.)(1996) Szociális munka az iskolában
Nemzeti Tankönyvkiadó, Budapest     Kozma Judit - Hegyesi Gábor (szerk.)(1998): Könyv szociális munkásoknak.  Szociális Szakmai Szövetség                                 Bányai Emőke(2012): A globalizáció kihívásai: új irányzatok a szociális munkában. ELTE TáTK. Budapest elektronikus tananyag. www.tankonyvtar.hu
</t>
  </si>
  <si>
    <t>Társadalomismereti gyakorlatok</t>
  </si>
  <si>
    <t>Social practices</t>
  </si>
  <si>
    <t>A társadalmi valóság megismerése, a létezés társas keretei.A szakirodalom közös és önálló feldolgozása alapján a kirekesztődés következményeinek megismerése.Társadalmi gettósodás, a rasszizmus erősödése. Kampányok a szegénység ellen, kampányok üzenete és célja,címlap készítése. A társadalmi kirekesztés elleni küzdelem az EU oktatáspolitikájában. Kultúracsere és idegen nyelvi kommunikáció, ráhangolódás a nyelvi másságra szituációs- és szerepjátékok segítségével.Individualizmus és közös társadalmi értékbázis, konfliktusmegoldások gyakorlása szituációs játékokkal.</t>
  </si>
  <si>
    <t>Tudás:Ismerje a társadalmi valóság feltárásának módszereit, a társas létezés kereteit. Ismerje a társadalmi kirekesztődés indikátorait és következményeit. Ismerje az EU kirekesztődés elleni oktatáspolitikáját.   Képesség:Legyen képes a társaival együttműködésre, projektek, kampányok megtervezésére.                                 attitűd: legyen toleráns a másság minden formájával, a kirekesztettek helyzetébe empátiával élje bele magát. legyen képes a vélekedése megváltoztatására.                    autonómia és felelősség: az egyéni és a csoportos munkákban tudása szerint vegyen részt.</t>
  </si>
  <si>
    <t>Social Pedagogy</t>
  </si>
  <si>
    <t>tudása:                                                      Ismeri a szociálpedagógia fogalmát, fejlődésének hazai és nemzetközi állomásait. Ismeri a szociálpedagógi szintereinek típusait, fő sajátosságait. Ismeri a szociálpedagógiai célcsoportokat. képességei:                                            Képes átlátni a szociálpedagógia színterek működését meghatározó társadalmi folyamatokat, befolyásoló tényezőket. Képes elemezni és értelmezni a szociálpedagógiai kliensek problémáit, szükségleteit.                     attitűdje:                                              Érzékeny a társadalmi problémákra, toleráns és elfogadó a szociálpedagógiai kliensekkel. Munkájára a nyitottság, a segítő attitűd jellemző.                                           Autonómiája és felelőssége:                   Képviseli szakmája etikai normáit, felelőséget vállal szakmai munkájáért.</t>
  </si>
  <si>
    <t xml:space="preserve">Egy évközi dolgozat megírása ( min 50%),  és egy otthoni projekt kidolgozása és bemutatása </t>
  </si>
  <si>
    <t xml:space="preserve"> an in-class test with a minimum passing rate of 50%, and  developing and presenting a home project</t>
  </si>
  <si>
    <t>Pedagogy of Ages</t>
  </si>
  <si>
    <t>Practices and Methodology of Recreation</t>
  </si>
  <si>
    <t>A rekreáció értelmezése, fogalomrendszere: szabadidő, egészséges életmód, prevenció és rehabililtáció. A fizikai és szellemi rekreáció formái, megvalósulásának lehetőségei. A szabad idő szervezésének formái, elvi és módszertani kérdései szociálpedagógiai (iskolai) színtereken.</t>
  </si>
  <si>
    <t>tudása:                                                            Ismeri a  rekreáció, a  szabadidő fogalmát, azok életmódot befolyásoló szerepét. Ismeri a fizikai és szellemi rekreáció formáit, szervezésének elveit, módszereit. képességei:                                            Képes szociálpedagógiai  célcsoportok számára rekreációs programok szervezésére, lebonyolítására.                    attitűdje:                                            Törekszik szakmai igényességre, módszertani innovációkra és minőségtudatra munkájában. Elfogadja és gyakorlatban is megvalósítja egészségmegőrző szemléletét.                  autonómiája és felelőssége:                                                        Szakmai és szakmaközi együttműködés során felelelősséggel jár el, kéviseli a szociálpedagógia jogi, etikai, szakmai normáit.</t>
  </si>
  <si>
    <t>projekt-munka</t>
  </si>
  <si>
    <t>1. Ábrahám Júlia (2010): Rekreációs alapok. Önkormányzati Minisztérium, Sport Szakállamtit-kárság, Budapest.                      2. Dr. Révész László - Dr. Bíró Melinda (2015): A rekreáció elmélete és módszertana 1-2..EKF Líceum Kiadó, Eger</t>
  </si>
  <si>
    <t>Pedagogy of Health, Pedagogy of Hospital</t>
  </si>
  <si>
    <t>Az egészség  és az egészséget meghatározó tényezők. Az egészségnevelés és az egészségfejlesztés elméletei. Az egészségnevelés tartalmi és módszertani kérdései. Egészségnevelési programok az iskolában. A magyar gyermekek  egészségi állapota és egészségmagatartása.  A kórházpedagógia fogalma, céljai, a kórházpedagógusok feladata. A betegség fogalma, betegségmodellek. A beteg ember lélektana, a betegség élménytani vonatkozásai. A beteg gyermek és ápolásának pedagógiai kérdései.  A beteg gyermekekkel való foglalkozás pedagógiai lehetősége:gyógyító mese, meseterápia, állatterápiák, bohóc doktorok</t>
  </si>
  <si>
    <t xml:space="preserve">tudása:                                                           Ismeri az egészség, betegség  fogalmát, az egészségnevelés elveit, korszerű szemléletmódját és módszereit, az iskolai  prevenciós programokat.  Ismeri a kórházpedagógia fogalmát, a beteg gyermekek sajátosságait, a velük való bánásmód pedagógiai elveit, módszereit. képességei:                                                                                                                  Képes az egészséget veszélyeztető tényezők felismerésére ,  egészségprevenciós feladatok ellátására.  Képes a beteg gyermeket érintő speciális szükségletek felismerésére, pedagógiai szolgáltatások ellátására.                                             attitűdje:                                         Rendelkezik empátiával, mások problémái iránti érzékenységgel, segítő attitűddel. autonómiája  és felelőssége:            Felelősséget vállal az egészségügyi  rizikónak kitett, és a   beteg gyermekek érdekeinek képviseletében, segíti  a sajátos érdekeik  érvényesülését.                                               </t>
  </si>
  <si>
    <t>1. Barabás Katalin (szerk, 2006): Egészségfejlesztés. Alapismeretek pedagógusok számára Medicina Könyvkiadó Rt. Budapest.                                                   2. Benkő Zsuzsanna és Tarkó Klára (2005): Iskolai egészségfejlesztés. Szakmai és módszertani írások egészsfejlesztési terv  készítéséhez. JGYTF Kiadó, Szeged                      3. Elekes Attila (2006): Egészségpedagógia. Semmelweis Egyetem Egészségügyi Főiskolai Kar, Budapest.                                 4. Ewles, Linda- Simnett, Ina: (2013) Egészségfejlesztés. Medicina Könyvkiadó, Budapest.</t>
  </si>
  <si>
    <t>Neveléselmélet, és nevelésfilozófia</t>
  </si>
  <si>
    <t>Theory of Education and Phylosophy of Education</t>
  </si>
  <si>
    <t>Neveléselmélet és  nevelésfilozófia tárgya, helye a pedagógia tudományok rendszerében. A nevelés szükségessége és lehetősége. Irányzatok és elméletek a nevelésfilozófiában: pedagógiai konzervatizmus, tradicionalizmus, liberalizmus. Nevelés fogalmának különböző értelmezései. Pedagógia az iskolában (tartalmak, módszerek). A nevelés személyi feltételei: a pedagógus és a gyermek a nevelés folyamatában</t>
  </si>
  <si>
    <t xml:space="preserve">tudása:                                                    Ismeri a neveléselmélet és a  nevelésfilozófia  tárgyát, főbb irányzatait. Ismeri a nevelés fogalmának  különböző értelmezéseit.  Ismeri  az iskolai nevelés tartalmi és módszertani sajátosságait, problémáit.                                         képességei:                                                  Képes az iskola jelenségvilágának megismerésére, korszerű pedagógiai elvek alkalmazására.                                    attitűdje:                                         Rendelkezik az iskolai ( nevelési )  problémák iránti érzékenységgel, törekszik emberi kapcsolataiban humánus, etikus pedagógiai megoldásra.               Autonómiája és felelőssége           Felelősséget vállal a szociálpedagógiai kliensekkel végzett szakmai (pedagógiai) tevékenységéért, azokat a szakmai, etikai normák betartásával végzi. </t>
  </si>
  <si>
    <t xml:space="preserve">Pedagógia munka kiemelt figyelmet igénylő tanulókkal </t>
  </si>
  <si>
    <t>Pedagogical Work with Students Requiring Special Attention</t>
  </si>
  <si>
    <t xml:space="preserve">tudása:                                                     Ismeri a kiemelt figyelmet igénylő tanulók kategóriáit, a  különleges bánásmódhoz való jog fogalmát, tartalmát. Tudja e tanulói csoportok sajátosságait, a velük való pedagógiai foglalkozás elveit, módszereit.  képességei:                                                               képes a különleges bánásmódhoz igazodó egyéni fejlesztési, tanulásszervezési  és értékelési  formák alklalmazására.                   attitűdje:                                                      Érzékeny a tanulók speciális szükségleteire, empátiával, toleranciával viszonyul e tanulókhoz.                                      autonómiája és felelőssége:        Felelősséggel jár el a kiemelt figyelmet igényló tanulók érdekében, szakmai fórumokon felelősen képviseli nézeteit. </t>
  </si>
  <si>
    <t xml:space="preserve">két zárthelyi dolgozat (min. 50%) </t>
  </si>
  <si>
    <t>two in-class tests with a minimum passing rate of 50%</t>
  </si>
  <si>
    <t>1.  Kőpatakiné Mészáros Mária ( 2008, szerk):  Útravaló pedagógusoknak az intézményi implementációs folyamatok gyakorlattá válásához. Educatio Társadalmi Szolgáltató Kht., Budapest.                                     2.Balogh László (2011): Iskolai tehetséggondozás. Debreceni Egyetemi Kiadó. Debrecen.                                            3.  Cs. Czachesz Erzsébet és Radó Péter (2009): Oktatási egyenlőtlenségek és speciális igények, Oktatáskutató és Fejlesztő Intézet,                                                 4.Schiffer Csilla, Szekeres Ágota (2013): Az integratív pedagógia neveléselmélete (http://www.tankonyvtar.hu/)                           5.  Mayer József és Kőpatakiné Mészáros Mária (2011): A szavak és a tettek. Sajátos nevelési igényű tanulók a közoktatásban a 21. század első évtizedében Magyarországon. OFI, Budapest                    .</t>
  </si>
  <si>
    <t xml:space="preserve">Az otthon jellegű intézmény fogalma, tipizálásuk. Az otthon jellegű intézmények alapfunkciói, jogi háttere. A  napközi otthoni és a kollégiumi nevelés tartalmi kérdései, elvei, módszerei. A gyermekvédelem   intézményei:  lakóotthonok, átmeneti  otthonok, családi napközik, napközbeni  nevelés és gondozás intézményei. 
Ápolást, gondozást nyújtó intézmények: idősek otthona, szociális ellátást nyújtó intézmények </t>
  </si>
  <si>
    <t xml:space="preserve">Köznevelési intézmények adaptív gyakorlata </t>
  </si>
  <si>
    <t>Adaptive Practice of Public Education Institutions</t>
  </si>
  <si>
    <t xml:space="preserve">Az adaptív (elfogadó)  iskola eszméje  és sajátosságai. Az adaptivitás értékkoncepciója: a gyermeki szükségletekre való reflektálás,  a tanulásközpontúság és a közösségiség.   Az iskola, mint tanulószervezet: változás- reflexió-tanulás/innováció. Adaptív tanulási környezet. Az adaptív pedagógus. Jó gyakorlatok. </t>
  </si>
  <si>
    <t xml:space="preserve">tudása:                                                               Ismeri az adaptív iskola  koncepcióját, fő elveit.Tudja az adaptív szemlélet hátterét: a tanulókra való odafigyelés, a tanulás segítésének és a közösségi élmények szükségességét. Ismeri a jó gyakorlatokat.                          képességei:                                            Képes a tanulói szükségletek felismerésére, a reflektív szemléletre, innovációra.                         attitűdje:                                                                                                                   Rendelkezik az egyéni  problémák iránti érzékenységgel, melynek érdekében folyamatos módszertani megújulásra képes. autonómiája és felelőssége:                   Felelősséggel képviseli szakmai nézeteit szakmaközi együttműködés során is.   </t>
  </si>
  <si>
    <t>Mediation of Values</t>
  </si>
  <si>
    <t xml:space="preserve"> Az értékközvetítés  Raths-féle (1966) féle  metodikája:                                                                   a) tetszés és megbecsülés; 
b) ha erre lehetőség adódik, ennek kinyilvánítása
c) alternatívák közüli választás
d) a következmények mérlegelése alapján történő választás
e) a szabad választás
f) a cselekvés
g) a séma szerinti cselekvés, következetesség és ismétlődés.                                                               A foglalkozások módszertana: rangsoroltatás, szokások, sémák összegyűjtése és elemzése, alternatív viselkedési módok gyakoroltatása, nyílt beszélgetési technikák.
</t>
  </si>
  <si>
    <t xml:space="preserve">tudása:                                                              Ismeri az érték fogalmát, az értékelés folyamatát.                                         képességei:                                            Képes saját értékrendjének elemzésére, következtetések megfogalmazására.  Képes a tanult technikákat munkájában alkalmazni.                attitűdje:                                                                           Rendelkezik reális önismerettel, önmagát kritikusan szemléli.                                autonómiája és felelőssége:                       Szuverén szereplőként  jeleníti meg nézeteit, felelősen jár el szakmai ügyekben.  </t>
  </si>
  <si>
    <t>a foglalkozáson  való aktív részvétel</t>
  </si>
  <si>
    <t>Active participation in lessons</t>
  </si>
  <si>
    <t xml:space="preserve"> 1. Dúró Lajos- Kékes Szabó Mihály- Pigler László (2005): Nevelés és értékkutatás. BSS-INFO Kiadó.                                                     2. Szilágyi Klára (szerk.,1995): Útmutató a strukturált csoportfoglalkozások vezetéséhez. Gödöllő</t>
  </si>
  <si>
    <t xml:space="preserve">A gyógypedagógia, mint tudomány. A gyógypedagógia története és jogi szabályozása. A fogyatékosság fogalma, kialakulása, típusai,osztályozási lehetőségei. A látás és a halláskárosodás fogalma, intézményes és egyéni fejlesztésük.  A mozgáskárosodás és a beszédben akadályozottság fogalma, okai, típusai, fejlesztésük lehetőségei.  Az értelmi akadályozottság és a halmozott fogyatékosság fogalma, típusai, fejlesztésük lehetőségei. Elvek, módszerek: integráció, inklúzió.
</t>
  </si>
  <si>
    <t>Mental Hygiene</t>
  </si>
  <si>
    <t>kiselőadés és a félév közi zárthelyi dolgozat 50%-os teljesítése</t>
  </si>
  <si>
    <t>Social management</t>
  </si>
  <si>
    <t xml:space="preserve"> A  szervezet  fogalma, működése. A vezetés fogalma, típusai.  A menedzsment fogalma, menedzsment szemléletek, a humánerőforrás menedzsment, változásmenedzselés.  A szociális szolgáltatások menedzsmentjének szakmai szabályai. Intézményi szolgáltatások tervezése, szervezése, irányítása. A teljesítményértékelés rendszere. Tárgyalási,  kommunikációs készségek  és konfliktuskezelés. Projektmenedzselés tartalma, elve, módszerei. </t>
  </si>
  <si>
    <t xml:space="preserve"> tudása: ismeri a szervezet, vezetés és menedzsment  fogalmát sajátosságait.  Ismeri a a szociális szolgáltatások menedzselésének elveit, módszereit.                                                        képességei: Képes bármilyen típusú szociális intézmény szakszerű, kliens- és minőségközpontú szervezésére, irányítására, működésének megújítására, gazdálkodásának kialakítására. A szakmai és gazdasági tevékenységek összehangolására, szervezésére, irányítására, ellenőrzésére és javítására, a szociális szakma értékeinek védelmére. attitűdje: Elköztelezett a projektalapú, együttműködésre alapuló munkavégzés mellett . Munkáját minőségtudattal végzi. autonómiája és felelőssége: Önálló és konstruktív szakmai együttműködése során intézményen belül és kívül is. </t>
  </si>
  <si>
    <t xml:space="preserve">1.  Czibere Károly, Dr. Hegyesi Gábor, Fekete Orsolya: A szociális szolgáltatások menedzsmentje.  (http://www.ncsszi.hu/download.php?file_id=1761.)                                                                   2. Dobák   Miklós   és   Antal   Zsuzsanna (2010):  Vezetés   és   szervezés,   Szervezetek   kialakítása   és 
működtetése; Aula Kiadó, Budapest                                                                 3.  Kőnigh Éva ( szerk., 2011): Stratégiai tervezés a szociális munkában. Debrecen
Molnár László, Szabó János, Talyigás Katalin   4.  Nemes Ferenc (2006): Vezetési ismeretek és módszerek.                                                               5.  Pölöskeiné Hegedűs Helén (2008): Projektmenedzsment, SZÁMALK Kiadó, Budapest                                                </t>
  </si>
  <si>
    <t>Social work with groups</t>
  </si>
  <si>
    <t>Csoportos munkaformával egyéni, csoportos, közösségi szükségletek kielégítése. Csoportokkal való segítő munka módszertana, különböző cselekvési elvek, a szociális csoportmunka alapfogalmai és modelljei, a csoportfejlődés, a csoportban zajló folyamatok, csoportdinamika felhasználása a segítő tevékenység során.</t>
  </si>
  <si>
    <t xml:space="preserve">Tudása:
Ismeri a különböző társadalmi és szociális problémákat, a kielégítetlen szükségleteket, a veszélyeztető tényezőket. Ismerettel rendelkezik a társadalomról, a szociálpedagógia felhasználóiról, célcsoportjairól és azok környezetéről. Ismeri az elmélet és a gyakorlat összefüggését, szintetizálni tudja elméleti és gyakorlati ismereteit.
Képességei: 
Képes a társadalom működési szabályszerűségeinek felismerésére, azok rendszerszerű elemzésére, a társadalmilag kedvezőtlen helyzeteket létrehozó okok, következmények feltárására és értelmezésére. Képes a szociális segítségnyújtás módszereinek alkalmazására. Képes a szociális problémák, szükségletek, veszélyeztető tényezők felismerésére, feldolgozására, elemzésére, kezelésére, megoldására.
Attitűdje: 
Érzékeny és nyitott a társadalmi problémákra. Munkáját kapcsolatteremtés- és fenntartás, konfliktusmegoldási készség, lokális és globális problémák iránti érzékenység és megoldási készség, empátia, kooperáció, segítő attitűd és fejlett kommunikációs készség jellemzi.
Autonómiája és felelőssége: 
Felelősséget vállal a csoportokkal végzett szociálpedagógiai tevékenységért.
</t>
  </si>
  <si>
    <t>an in-class test with a minimum passing rate of 50%, and  developing and presenting a home project</t>
  </si>
  <si>
    <t>1. Hegyesi, G., Kozma,J., Szilvási,L., Talyigás, K.(2002, szerk).: A szociális munka elmélete és gyakorlata 4. kötet. Szociális munka csoportokkal Bárczi G. Tanárképző Főiskola, Budapest.                                         2. Barcy Magdolna ( 2012): Csoportmódszerek alkalmazása a segítésben és a fejlesztésben.  Akadémiai Kiadó, Budapest.  ISBN 978 963 05 9227 7                                                         3.  Hadnagy József (2012):: A szociálpedagógiai csoportmunka sajátosságainak leírása és konvertálási lehetőségei a tehetséggondozásban, Szakkollégiumi füzetek 1. Líceum Kiadó Eger. 4. Szőnyi Gábor (2005): Csoportok és csoportozók. A lélektani munkára építő csoportok vezetése. Medicina, Budapest.</t>
  </si>
  <si>
    <t>Theory and Practice of Case Work</t>
  </si>
  <si>
    <t xml:space="preserve">Az esetkezelés folyamata a gyakorlatban. Beavatkozás módszerek, technikák, a team munka, szupervízió. Alkalmazza az elméleteket, irányzatokat, a személyközpontú, rendszerszemléletű megközelítést. </t>
  </si>
  <si>
    <t xml:space="preserve">Tudása: 
Ismeri a különböző társadalmi és szociális problémákat, a kielégítetlen szükségleteket, a veszélyeztető tényezőket. Ismeri a szociálpedagógia gyakorlatát. Ismeri az elmélet és a gyakorlat összefüggését, szintetizálni tudja elméleti és gyakorlati ismereteit.
Képességei: 
Képes a szociális szolgáltatást nyújtó, illetve azokkal kapcsolatban álló intézményekben egyéni esetkezelési részfeladatok megszervezésére, megvalósítására, azok adminisztrálására. Képes az egyének jog- és érdekérvényesítő képességének fejlesztésére.
Attitűdje: 
Érzékeny és nyitott a társadalmi problémákra.
Autonómiája és felelőssége: 
Felelősséget vállal az egyénekkel végzett szociálpedagógiai tevékenységért.
</t>
  </si>
  <si>
    <t>két zárthelyi dolgozat, egy házi dolgozat</t>
  </si>
  <si>
    <t>Social Integration of People with Disabilities</t>
  </si>
  <si>
    <t>A fogyatékkal élők főbb csoportjai és azok jellemzői. A fogyatékkal élők társadalmi integrációjának főbb kérdései. Fogyatékkal élők a hazai és a nemzetközi  színtéren. A fogyatékkal élőkkel kapcsolatos törvényi szabályozás: az esélyegyenlőségi törvény megismerése. Fogyatékkal élők az oktatásban és a munkaerőpicon. A projektmunka fázisai, megvalósításának jellemzői. Egy konkrét projekt megtervezése, lehetőség esetén a csoport a legjobb projektet közösen megvalósítja.</t>
  </si>
  <si>
    <t xml:space="preserve">a, tudása: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Ismerettel rendelkezik a társadalomról, a szociálpedagógia felhasználóiról, célcsoportjairól és azok környezetéről.
Ismeri a szociálpedagógia színtereit, a szociálpedagógiában alkalmazott munkaformákat, módszereket.
Módszertani tudással rendelkezik, átlátja a szociális szakma innovációjának lehetőségeit.
b, képességei:
Képes a szociális segítségnyújtás módszereinek alkalmazására.
Képes a szociális problémák, szükségletek, veszélyeztető tényezők felismerésére, feldolgozására, elemzésére, kezelésére, megoldására.
Képes a szociálpedagógia célcsoportjai szocializációjának, személyiségfejlődésének sajátosságait, törvényszerűségeit átfogóan elemezni.
Képes a szociális szakmai tevékenységhez szükséges prevenciós és problémakezelő módszerek, technikák hatékony és innovatív alkalmazására.
c, attitűdje:
Rendelkezik a társadalmi problémák iránti érzékenységgel, elkötelezett az európai értékek lokális alkalmazására, szemléletét áthatja az elesettek és kiszolgáltatottak melletti szolidaritás, az előítéletek elleni küzdelem.
Érzékeny és nyitott a társadalmi problémákra.
Munkáját kapcsolatteremtés- és fenntartás, konfliktusmegoldási készség, lokális és globális problémák iránti érzékenység és megoldási készség, empátia, kooperáció, segítő attitűd és fejlett kommunikációs készség jellemzi.
Emberi kapcsolataiban humánus és etikus magatartású, szakmai feladatainak ellátása során a szociális munka etikai kódexét betartja.
Ismereteit empátiával, toleranciával, rugalmassággal, kreativitással alkalmazza.
d, autonómiája és felelőssége:
Képviseli a szociálpedagógia módszereit, ismereteit. Adekvát esetben felelősségteljesen képviseli szakmai szervezeti egységét.
Felelősséget vállal az egyénekkel, csoportokkal, közösségekkel végzett szociálpedagógiai tevékenységért.
</t>
  </si>
  <si>
    <t>vizsgára bocsátás feltétele: Érzékenyítés céljából szituációs feladat</t>
  </si>
  <si>
    <t>Exam Prerequisite: Situational task for sensitization</t>
  </si>
  <si>
    <t>Resztoratív pedagógia alapjai</t>
  </si>
  <si>
    <t>Introduction to Restorative Pedagogy</t>
  </si>
  <si>
    <t>A resztoratív szemlélet, a resztoratív pedagógia fogalmának értelmezése, történeti háttere, kialakulása. A helyreállító (resztoratív) szemlélet meghatározása. A resztoratív szemlélet alkalmazási területei: Gyermek- és családvédelem, Oktatás, Lakóközösségek, Büntetőügyek, Büntetés-végrehajtás. Resztoratív konfliktuskezelés a gyakorlatban. A helyreállító igazságszolgáltatás elmélete. Mediáció. Resztoratív technikák az iskolában: proaktív körök, reaktív körök, a resztoratív konferencia. Konferenciamodell a gyakorlatban.</t>
  </si>
  <si>
    <t xml:space="preserve">a, tudása: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b, képességei:
Képes a szociálpedagógia célcsoportjai szocializációjának, személyiségfejlődésének sajátosságait, törvényszerűségeit átfogóan elemezni.
Képes a gyermekjóléti, gyermekvédelmi, és szociális szolgáltatásokat nyújtó, valamint nevelési intézményekben szociálpedagógiai szakmai munka végzésére, az elsajátított társadalomismereti, pszichológiai, jogi, igazgatási, egészségügyi ismeretek és alapelvek alkalmazására.
Képes a különböző helyzetű gyermekek, fiatalok és csoportjai, családja, valamint pedagógusai számára szakszerű szolgáltatásnyújtásra a nevelés, oktatás, szabadidő-pedagógia, szociálpedagógia, szociális munka korszerű eszközeivel, továbbá ezeknek a folyamatoknak a tervezésére, kivitelezésére és elemzésére.
Képes a szociális szakmai tevékenységhez szükséges prevenciós és problémakezelő módszerek, technikák hatékony és innovatív alkalmazására.
c, attitűdje:
Munkáját kapcsolatteremtés- és fenntartás, konfliktusmegoldási készség, lokális és globális problémák iránti érzékenység és megoldási készség, empátia, kooperáció, segítő attitűd és fejlett kommunikációs készség jellemzi.
Emberi kapcsolataiban humánus és etikus magatartású, szakmai feladatainak ellátása során a szociális munka etikai kódexét betartja.
Ismereteit empátiával, toleranciával, rugalmassággal, kreativitással alkalmazza.
d, autonómiája és felelőssége:
Képviseli a szociálpedagógia módszereit, ismereteit. Adekvát esetben felelősségteljesen képviseli szakmai szervezeti egységét.
Felelősséget vállal az egyénekkel, csoportokkal, közösségekkel végzett szociálpedagógiai tevékenységért.
</t>
  </si>
  <si>
    <t>vizsgára bocsátás feltétele: Szituációs feladat, szerepjáték</t>
  </si>
  <si>
    <t>Exam Prerequisite: Situational task, role play</t>
  </si>
  <si>
    <t>Introduction into Communication Conseling</t>
  </si>
  <si>
    <t>A kommunikáció fogalma, funkció. A kommunikációs folyamatok típusai. A verbális és nem verbális kommunikáció. Rogers elmélete a célzott beszélgetésről. Super elméleti megközelítése. A tanácsadás alapkérdései, módszertani problémái, a tanácsadás jellemző vonásai, a tanácsadás folyamata, szakaszai, területei, modelljei, stratégiái. A tanácsadó személye és a tanácsadói- pályaorientációs tevékenység. A tanácsadás módszerei, típusai, szintjei. Számítógéppel támogatott tanácsadás és menedzsment.</t>
  </si>
  <si>
    <t>The concept of communication, its function. Types of communication processes. Verbal and non-verbal communication. Rogers's theory of targeted conversation. Super Theoretical Approach. Basic questions of counseling, methodological problems, characteristics of counseling, process of counseling, stages, areas, models and strategies of counseling. The counselor's personality and counseling and career guidance activities. Methods, Types, Levels of Counseling. Computer-aided counseling and management.</t>
  </si>
  <si>
    <t xml:space="preserve">a, tudása: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Ismerettel rendelkezik a társadalomról, a szociálpedagógia felhasználóiról, célcsoportjairól és azok környezetéről.
Ismeri az elmélet és a gyakorlat összefüggését, szintetizálni tudja elméleti és gyakorlati ismereteit.
Ismeri a szociálpedagógia színtereit, a szociálpedagógiában alkalmazott munkaformákat, módszereket.
Módszertani tudással rendelkezik, átlátja a szociális szakma innovációjának lehetőségeit.
Ismeri a szociálpedagógia szakmai, etikai normáit.
Ismeri az informatika eszközeivel történő hatékony kommunikáció formáit, az információk, elemzések mások számára történő prezentálásának eljárásait, eszközeit.
b, képességei:
Képes a szociális segítségnyújtás módszereinek alkalmazására.
Képes a szociális problémák, szükségletek, veszélyeztető tényezők felismerésére, feldolgozására, elemzésére, kezelésére, megoldására.
Képes az egyének, családok, csoportok, közösségek jog- és érdekérvényesítő képességének fejlesztésére.
Képes a gyermekjóléti, gyermekvédelmi, és szociális szolgáltatásokat nyújtó, valamint nevelési intézményekben szociálpedagógiai szakmai munka végzésére, az elsajátított társadalomismereti, pszichológiai, jogi, igazgatási, egészségügyi ismeretek és alapelvek alkalmazására.
Képes a szociális szakmai tevékenységhez szükséges prevenciós és problémakezelő módszerek, technikák hatékony és innovatív alkalmazására.
Képes a szociálpedagógusi munkában a szakmai etikai normák hatékony érvényesítésére.
c, attitűdje:
Rendelkezik a társadalmi problémák iránti érzékenységgel, elkötelezett az európai értékek lokális alkalmazására, szemléletét áthatja az elesettek és kiszolgáltatottak melletti szolidaritás, az előítéletek elleni küzdelem.
Munkáját kapcsolatteremtés- és fenntartás, konfliktusmegoldási készség, lokális és globális problémák iránti érzékenység és megoldási készség, empátia, kooperáció, segítő attitűd és fejlett kommunikációs készség jellemzi.
Emberi kapcsolataiban humánus és etikus magatartású, szakmai feladatainak ellátása során a szociális munka etikai kódexét betartja.
Ismereteit empátiával, toleranciával, rugalmassággal, kreativitással alkalmazza.
d, autonómiája és felelőssége:
Képviseli a szociálpedagógia módszereit, ismereteit. Adekvát esetben felelősségteljesen képviseli szakmai szervezeti egységét.
Felelősséget vállal az egyénekkel, csoportokkal, közösségekkel végzett szociálpedagógiai tevékenységért.
</t>
  </si>
  <si>
    <t>vizsgára bocsátás feltétele: prezentáció: esetbemutatás</t>
  </si>
  <si>
    <t>Mediation</t>
  </si>
  <si>
    <t xml:space="preserve">A konfliktus értelmezése, fogalma, típusai, szakaszai és hatásai. Konfliktuskezelési stratégiák: győztes/vesztes stratégia, alkalmazkodó stratégia, elkerülő stratégia, kompromisszumkereső stratégia, problémamegoldó (győztes/győztes) stratégia. A mediáció mint a konfliktuskezelés egy lehetséges módja. Mediáció fogalma, szakaszai, működési dinamikája. A mediációs ülés, folyamat menete. A mediátor szerepköre, feladatai. Kommunikációs technikák alkalmazásának lehetőségei a mediáció során. Példák a mediáció gyakorlatából. Mediáció a gyermekvédelemben, mediáció az iskolában. A szerepjáték módszerének alkalmazásával a diákok elsajátíthatják és gyakorolhatják a mediátori tevékenységet. </t>
  </si>
  <si>
    <t>Egy zárthelyi dolgozat, egy esettanulmány a mediáció gyakorlatából. Projektmunka: a mediátori szerepokör gyakorlása a szerepjáték módszerének alkalmazásával, melyet a hallgató projektmunka keretében tervez meg.</t>
  </si>
  <si>
    <t>Life Planning</t>
  </si>
  <si>
    <t>Az életúttervezéshez kapcsolódó elméletek és módszertani sajátosságok. A pályatervezés, pályatanácsadás, karrierépítés fogalmának és módszertani jellemzőinek áttekintése.  Super életpálya-szakaszai. Az életútelemzés; életút típusok. A személyes életterv. A sikeres életpálya-építés előfeltételei. A személyes motívumrendszer, célok, jövőkép szerepe, jelentősége a pálya – karriertervezésben. A munkában való elhelyezkedés valószínűségét meghatározó tényezők. Az önéletrajz, motivációs levél szerkezete, tartalma.</t>
  </si>
  <si>
    <t xml:space="preserve">a, tudása: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Ismerettel rendelkezik a társadalomról, a szociálpedagógia felhasználóiról, célcsoportjairól és azok környezetéről.
Ismeri az elmélet és a gyakorlat összefüggését, szintetizálni tudja elméleti és gyakorlati ismereteit.
Módszertani tudással rendelkezik, átlátja a szociális szakma innovációjának lehetőségeit.
b, képességei:
Képes a társadalom működési szabályszerűségeinek felismerésére, azok rendszerszerű elemzésére, a társadalmilag kedvezőtlen helyzeteket létrehozó okok, következmények feltárására és értelmezésére.
Képes a szociálpedagógia célcsoportjai szocializációjának, személyiségfejlődésének sajátosságait, törvényszerűségeit átfogóan elemezni.
Képes az egyének, családok, csoportok, közösségek jog- és érdekérvényesítő képességének fejlesztésére.
c, attitűdje:
Egyéni munkájában reális önismerettel, önértékeléssel rendelkezik, önmagát kritikusan szemléli.
Elfogadja és a gyakorlatban is megvalósítja az egészségmegőrző szemléletet és életvitelt.
Nyitott a szakmai továbbképzésekre, módszertani innovációkban szívesen részt vállal.
Törekszik a folyamatos szakmai önképzés megvalósítására, a szakmai továbbképzéseken való részvételre.
Projektalapú és együttműködésre épülő munkavégzés mellett elkötelezett, és értékeli a közös munkához való egyéni hozzájárulást.
d, autonómiája és felelőssége:
A szakmai és szakmaközi együttműködés során felelősségteljesen jár el.
Önálló, konstruktív és erős érdekérvényesítő az intézményen belüli és kívüli szakmai együttműködések során.
Felelősséget vállal az egyénekkel, csoportokkal, közösségekkel végzett szociálpedagógiai tevékenységért.
</t>
  </si>
  <si>
    <t>Social Policy of EU</t>
  </si>
  <si>
    <t>A jólléti rendszerek kialakulásának  folyamata, jellemzői. A rendszerek azonosságai és különbözőségei. Az Európai Unió történeti alakulása, társadalmi fontossága. Az Unió szociálpolitikai rendszerei, szociális és támogató intézményei. Az együttműködés és lehetőségei.</t>
  </si>
  <si>
    <t xml:space="preserve">Tudás
Ismerettel rendelkezik a társadalomról, a szociálpedagógia felhasználóiról, célcsoportjairól és azok környezetéről.
Ismeri a szociális, a gyermekjóléti, a gyermekvédelmi, a nevelési intézmények működését, azok jogi szabályozását.
Képesség
Képes a társadalom működési szabályszerűségeinek felismerésére, azok rendszerszerű elemzésére, a társadalmilag kedvezőtlen helyzeteket létrehozó okok, következmények feltárására és értelmezésére.
Képes a szociális problémák, szükségletek, veszélyeztető tényezők felismerésére,
Képes az egyének, családok, csoportok, közösségek jog- és érdekérvényesítő képességének fejlesztésére.
Attitűd
Érzékeny és nyitott a társadalmi problémákra.
Munkáját kapcsolatteremtés- és fenntartás, konfliktusmegoldási készség, lokális és globális problémák iránti érzékenység és megoldási készség, empátia, kooperáció, segítő attitűd és fejlett kommunikációs készség jellemzi.
Felelősség és autonómia
Nyitott a szakmai továbbképzésekre, módszertani innovációkban szívesen részt vállal.
Törekszik a folyamatos szakmai önképzés megvalósítására, a szakmai továbbképzéseken való részvételre.
Önálló, konstruktív és erős érdekérvényesítő az intézményen belüli és kívüli szakmai együttműködések során.
Felelősen áll ki a szociálpedagógia jogi, etikai és szakmai normáinak betartása és védelme érdekében
</t>
  </si>
  <si>
    <t>szóbeli</t>
  </si>
  <si>
    <t>oral</t>
  </si>
  <si>
    <t>History of Social Welfare</t>
  </si>
  <si>
    <t>A szociális gondoskodás történetében jelentkező elméletek és intézmények komplex áttekintése. A család funkcióinak történeti alakulása. A gyermek történeti felfogásainak elemző bemutatása. A  gondoskodás jogi rendezésének sokszínűsége.</t>
  </si>
  <si>
    <t xml:space="preserve">Tudás
Ismeri az elmélet és a gyakorlat összefüggését, szintetizálni tudja elméleti és gyakorlati ismereteit.
Képesség
- Rendelkezik a társadalomtudományi gondolkodás sokszínűségével, azt hitelesen képviseli környezetében.
Attitűd
Érzékeny és nyitott a társadalmi problémákra
Felelősség és autonómia
Felelősséget vállal az egyénekkel, csoportokkal, közösségekkel végzett szociálpedagógiai tevékenységért.
Felelősen áll ki a szociálpedagógia jogi, etikai és szakmai normáinak betartása és védelme érdekében.
Tudás
Ismeri az elmélet és a gyakorlat összefüggését, szintetizálni tudja elméleti és gyakorlati ismereteit.
Képesség
- Rendelkezik a társadalomtudományi gondolkodás sokszínűségével, azt hitelesen képviseli környezetében.
Felelősség és autonómia
Felelősséget vállal az egyénekkel, csoportokkal, közösségekkel végzett szociálpedagógiai tevékenységért.
Felelősen áll ki a szociálpedagógia jogi, etikai és szakmai normáinak betartása és védelme érdekében.
</t>
  </si>
  <si>
    <t xml:space="preserve">
1. Gergely Ferenc (1997): A magyar gyermekvédelem története (1867-1991). Püski, Budapest. ISBN: 9639040533
2. Pornói Imre (2007): A szociális gondoskodás története. Krúdy Kiadó, Nyíregyháza ISBN 978-963-87319-2-0
</t>
  </si>
  <si>
    <t>Social Therapy Role Play</t>
  </si>
  <si>
    <t>A tréning  során  tudatosítjuk a korábbi és jelenlegi élményeinkkel kapcsolatos beállítódásunkat, észleljük a saját és az idegen viselkedésmódokat, felkeltjük a kreativitást és a beleérző képességet, ezzel egyidejűleg megtámogatjuk a kliensek önérvényesítését</t>
  </si>
  <si>
    <t>Gyakorlati jegy</t>
  </si>
  <si>
    <t>részvétel</t>
  </si>
  <si>
    <t>participation</t>
  </si>
  <si>
    <t>Child and Youth Protection</t>
  </si>
  <si>
    <t>bedandó feladat</t>
  </si>
  <si>
    <t>home assignment</t>
  </si>
  <si>
    <t>Global Education</t>
  </si>
  <si>
    <t xml:space="preserve">Béketeremtés és békefenntartás. Az ENSZ és az EU dokumentumai. Konfliktusmegoldó módszerek
A globalizáció és glokalizáció.  A fenntartható fejlődéssel foglalkozó nemzetközi szervezetek és dokumentumok az 1960-as évektől napjainkig. Az emberi jogok. 
</t>
  </si>
  <si>
    <t xml:space="preserve">Tudás
Ismeri az elmélet és a gyakorlat összefüggését, szintetizálni tudja elméleti és gyakorlati ismereteit
Képesség
Képes a társadalom működési szabályszerűségeinek felismerésére, azok rendszerszerű elemzésére, a társadalmilag kedvezőtlen helyzeteket létrehozó okok, következmények feltárására és értelmezésére
Attitűd
Munkáját kapcsolatteremtés- és fenntartás, konfliktusmegoldási készség, lokális és globális problémák iránti érzékenység és megoldási készség, empátia, kooperáció, segítő attitűd és fejlett kommunikációs készség jellemzi.
Felelősség és autonómia
Törekszik a folyamatos szakmai önképzés megvalósítására, a szakmai továbbképzéseken való részvételre.
</t>
  </si>
  <si>
    <t>Kollokvium</t>
  </si>
  <si>
    <t xml:space="preserve">1. Bakonyi Eszter(2005): A glokalizáció kiáltványának kritikai olvasata
http://www.infonia.hu/digitalis_folyoirat/2005_3/2005_3_bakonyi_eszter.pdf  (2013. május 19.)
2. Dr.Balog Károly (2011): A fenntartható fejlődés stratégiájának érvényesítése az EU-ban
http://www.gondola.hu/cikkek/77369-A_fenntarthato_fejlodes_strategiajanak_ervenyesitese_az_EU-ban.html  (2013. május 24.)
3. Balogh Cábor (2013): Konfliktusmenedzsment.
http://epa.oszk.hu/02000/02065/00005/pdf/EPA02065_gazdasagetika_2013_05_balogh%20gabor_%20konfliktusmenedzsment.pdf  (2013 május19.)
4. Borbélyné Nagy Éva szerk.(1999): Kezdő lépések: Tananyag az emberi jogok oktatásához. Támogatók: ENSZ Menekültügyi Főbiztossága, Ifjúsági és Sportminisztérium, Pest Megyei Gyermek és Ifjúsági Alapítvány, Pro-Helvetia Alapítvány,MTA  ISBN 963 03 8055 2http://kozeletre.mediacenter6.hu/wp-content/uploads/2011/09/kezdolepesek.pdf (letöltés:2014 április 5.)
</t>
  </si>
  <si>
    <t>Pedagogy of Family</t>
  </si>
  <si>
    <t xml:space="preserve">A család történeti változása.
A családpedagógiai szemlélet és tevékenység rendszere.
A pedagógiai családgondozás módszertanának elmélete.
A pedagógiai családgondozás alapfogalmai és módszertani kérdései a gyakorlatban.
A nevelés, családi életre nevelés módszertana.
</t>
  </si>
  <si>
    <t xml:space="preserve">Tudás
Ismerettel rendelkezik a társadalomról, a szociálpedagógia felhasználóiról, célcsoportjairól és azok környezetéről.
Ismeri a szociálpedagógia színtereit, a szociálpedagógiában alkalmazott munkaformákat, módszereket
Képesség
Képes a társadalom működési szabályszerűségeinek felismerésére, azok rendszerszerű elemzésére, a társadalmilag kedvezőtlen helyzeteket létrehozó okok, következmények feltárására és értelmezésére
Képes a szociális problémák, szükségletek, veszélyeztető tényezők felismerésére, feldolgozására, elemzésére, kezelésére, megoldására.
Képes az egyének, családok, csoportok, közösségek jog- és érdekérvényesítő képességének fejlesztésére.
Képes a különböző helyzetű gyermekek, fiatalok és csoportjai, családja, valamint pedagógusai számára szakszerű szolgáltatásnyújtásra a nevelés, oktatás, szabadidő-pedagógia, szociálpedagógia, szociális munka korszerű eszközeivel, továbbá ezeknek a folyamatoknak a tervezésére, kivitelezésére és elemzésére.
Attitűd
Érzékeny és nyitott a társadalmi problémákra.
Ismereteit empátiával, toleranciával, rugalmassággal, kreativitással alkalmazza.
Felelősség, autonómia
Felelősséget vállal az egyénekkel, csoportokkal, közösségekkel végzett szociálpedagógiai tevékenységért.
</t>
  </si>
  <si>
    <t xml:space="preserve">1. Feuer Mária (2008): A családsegítés elmélete és gyakorlata., Akadémia kiadó Budapest  708.p.  ISBN: 978 963 05 8601 6
2.  Fülöpné Erdő Mária (2010): Családpedagógia - Tanulmányok-dokumentumok-írások. 297.p. Vác  ISBN: 0669000963250
3. Teleki Béla (2007): Családpedagógia,Korda Kiadó, 144.p. Kecskemét,  ISBN: 9639554081
</t>
  </si>
  <si>
    <t>Preventive Tasks of Educational Institutions</t>
  </si>
  <si>
    <t>A hazai és nemzetközi gyermekvédelem fejlődésében jelentkező tendenciák az iskola feladatával kapcsolatban. A különböző prevenciós elméletek, módszerek, és jó gyakorlatok elméleti és gyakorlati megismerése.</t>
  </si>
  <si>
    <t xml:space="preserve">Tudás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Ismeri a szociális, a gyermekjóléti, a gyermekvédelmi, a nevelési intézmények működését, azok jogi szabályozását.
Képesség
Képes a társadalom működési szabályszerűségeinek felismerésére, azok rendszerszerű elemzésére, a társadalmilag kedvezőtlen helyzeteket létrehozó okok, következmények feltárására és értelmezésére
Képes a szociális segítségnyújtás módszereinek alkalmazására.
Képes a szociális problémák, szükségletek, veszélyeztető tényezők felismerésére, feldolgozására, elemzésére, kezelésére, megoldására.
Képes a szociálpedagógia célcsoportjai szocializációjának, személyiségfejlődésének sajátosságait, törvényszerűségeit átfogóan elemezni.
Attitűd
Rendelkezik a társadalomtudományi gondolkodás sokszínűségével, azt hitelesen képviseli környezetében.
Érzékeny és nyitott a társadalmi problémákra.
Emberi kapcsolataiban humánus és etikus magatartású, szakmai feladatainak ellátása során a szociális munka etikai kódexét betartja.
Projektalapú és együttműködésre épülő munkavégzés mellett elkötelezett, és értékeli a közös munkához való egyéni hozzájárulást.
Felelősség és autonómia
A szakmai és szakmaközi együttműködés során felelősségteljesen jár el.
Önálló, konstruktív és erős érdekérvényesítő az intézményen belüli és kívüli szakmai együttműködések során.
</t>
  </si>
  <si>
    <t>beadandó feladat</t>
  </si>
  <si>
    <t xml:space="preserve">1. A Gyermekek védelméről és a gyámügyi igazgatásról szóló 1997. évi XXXI. törvény. (Hatályos állapot. 2017.05.23.) (https://net.jogtar.hu/jr/gen/hjegy_doc.cgi?docid=9970003 TV (letöltés: 2017.05.23.)
2. A nemzeti köznevelésről szóló 2011.évi CXC.törvény (hatályos állapot:2017.05.23.) https://net.jogtar.hu/jr/gen/hjegy_doc.cgi?docid=A1100190.TV (letöltés: 2017 05.23.)
3. Dakóné Maros Katalin-Simonyi István (szerk. )(2007): Gyermek- és ifjúságvédelem a nevelési–oktatási intézményekben. Szociálpolitikai és Munkaügyi Intézet Budapest http://www.nefmi.gov.hu/letolt/kozokt/ifjusagvedelem_080513.pdf (letöltés 2013. 06.12.)
4. Rácz Andrea (szerk.)(2014): Gyermek- és ifjúságvédelmi Tanulmányok. http://rubeus.hu/wp-content/uploads/2014/05/CPnemzetkozi_2014_final.pdf (letöltés. 2017 05.22.)
</t>
  </si>
  <si>
    <t>Institutional System of Child Protection</t>
  </si>
  <si>
    <t xml:space="preserve">A gyermekvédelmi rendszerre vonatkozó legfontosabb jogforrások. A gyermekvédelmi törvény előzményei, hatályba lépése és fontosabb módosításai.
Az ellátások és szolgáltatások rendszere. Az intézmények.
</t>
  </si>
  <si>
    <t xml:space="preserve">Tudás
Ismerettel rendelkezik a társadalomról, a szociálpedagógia felhasználóiról, célcsoportjairól és azok környezetéről.
Ismeri a szociális, a gyermekjóléti, a gyermekvédelmi, a nevelési intézmények működését, azok jogi szabályozását.
Képesség
Képes a gyermekjóléti, gyermekvédelmi, és szociális szolgáltatásokat nyújtó, valamint nevelési intézményekben szociálpedagógiai szakmai munka végzésére, az elsajátított társadalomismereti, pszichológiai, jogi, igazgatási, egészségügyi ismeretek és alapelvek alkalmazására.
Képes a különböző helyzetű gyermekek, fiatalok és csoportjai, családja, valamint pedagógusai számára szakszerű szolgáltatásnyújtásra a nevelés, oktatás, szabadidő-pedagógia, szociálpedagógia, szociális munka korszerű eszközeivel, továbbá ezeknek a folyamatoknak a tervezésére, kivitelezésére és elemzésére.
Képes a szociális szakmai tevékenységhez szükséges prevenciós és problémakezelő módszerek, technikák hatékony és innovatív alkalmazására.
Attitűd
Érzékeny és nyitott a társadalmi problémákra. 
Felelősség, autonómia
A szakmai és szakmaközi együttműködés során felelősségteljesen jár el.
Felelősséget vállal az egyénekkel, csoportokkal, közösségekkel végzett szociálpedagógiai tevékenységért.
</t>
  </si>
  <si>
    <t xml:space="preserve">1. Barcsi Antal(2011): Gyermekvédelmi útmutató. Mozaik Kiadó, Budapest 96.p. ISBN:  9636975425
2. Katonáné Pehr Erika - Herczog Mária(szerk.(2011): A gyermekvédelem nagy kézikönyve Complex Kiadó Budapest ISBN: 9789632950860
3. MÓDSZERTANI ÚTMUTATÓ A gyermekvédelmi észlelő- és jelzőrendszer működtetése kapcsán a gyermek bántalmazásának felismerésére és megszüntetésére irányuló szektorsemleges egységes elvek és módszertan .Emberi Erőforrások Minisztériuma,Szociális és Gyermekvédelmi Főigazgatóság
http://kk.gov.hu/download/e/60/c0000/A%20gyermek%20bántalmazásának%20felismerésére%20és%20megszüntetésére%20irányuló%20egységes%20elvek%20és%20módszertan.pdf  (letöltés 2017 április 8.)
</t>
  </si>
  <si>
    <t>Integrált nevelés</t>
  </si>
  <si>
    <t>Integrated Education</t>
  </si>
  <si>
    <t>Az integrált nevelés fogalmi elemzése. Speciális nevelés az EU-ban. Az integrált nevelés módszertani alapja. Alkalmazási lehetőségei a nevelési-oktatási intézményekben</t>
  </si>
  <si>
    <t xml:space="preserve">Tudás
Ismeri a különböző társadalmi és szociális problémákat, a kielégítetlen szükségleteket, a veszélyeztető tényezőket.
Ismerettel rendelkezik a társadalomról, a szociálpedagógia felhasználóiról, célcsoportjairól és azok környezetéről.
Ismeri a szociális, a gyermekjóléti, a gyermekvédelmi, a nevelési intézmények működését, azok jogi szabályozását.
Ismeri a szociálpedagógia színtereit, a szociálpedagógiában alkalmazott munkaformákat, módszereket.
Képesség
Képes a gyermekjóléti, gyermekvédelmi, és szociális szolgáltatásokat nyújtó, valamint nevelési intézményekben szociálpedagógiai szakmai munka végzésére, az elsajátított társadalomismereti, pszichológiai, jogi, igazgatási, egészségügyi ismeretek és alapelvek alkalmazására.
Képes a különböző helyzetű gyermekek, fiatalok és csoportjai, családja, valamint pedagógusai számára szakszerű szolgáltatásnyújtásra a nevelés, oktatás, szabadidő-pedagógia, szociálpedagógia, szociális munka korszerű eszközeivel, továbbá ezeknek a folyamatoknak a tervezésére, kivitelezésére és elemzésére.
Attitűd
Emberi kapcsolataiban humánus és etikus magatartású, szakmai feladatainak ellátása során a szociális munka etikai kódexét betartja. 
Felelősség,autonómia
A szakmai és szakmaközi együttműködés során felelősségteljesen jár el.
Felelősséget vállal az egyénekkel, csoportokkal, közösségekkel végzett szociálpedagógiai tevékenységért.
</t>
  </si>
  <si>
    <t>A család-és gyermekvédelem módszertana</t>
  </si>
  <si>
    <t>Methodology of Family and Child protection</t>
  </si>
  <si>
    <t xml:space="preserve">
A családpolitika, a családsegítés intézményei és a családok anyagi támogatásának rendszere Magyarországon. Alkalmazott eszközök, módszerek és technikák a családsegítésben, családgondozásban.  Alapelvek a gyermekvédelmi észlelő- és jelzőrendszer működésében, működtetésében.
Gyermekvédelmi észlelő- és jelzőrendszer működésének, működtetésének módja.
Kockázatelemzés, kockázatértékelés.
A jelzőrendszeri tagok feladatai, teendői elhanyagolás, bántalmazás észlelése esetén.
</t>
  </si>
  <si>
    <t xml:space="preserve">Tudás
Ismeri a szociális, a gyermekjóléti, a gyermekvédelmi, a nevelési intézmények működését, azok jogi szabályozását.
Ismeri a különböző társadalmi és szociális problémákat, a kielégítetlen szükségleteket, a veszélyeztető tényezőket.
Ismeri a szociálpedagógia szakmai, etikai normáit.
Képesség
Képes a szociális segítségnyújtás módszereinek alkalmazására.
Képes a szociális problémák, szükségletek, veszélyeztető tényezők felismerésére, feldolgozására, elemzésére, kezelésére, megoldására.
Képes a szociálpedagógia célcsoportjai szocializációjának, személyiségfejlődésének sajátosságait, törvényszerűségeit átfogóan elemezni.
Attitűd
Munkáját kapcsolatteremtés- és fenntartás, konfliktusmegoldási készség, lokális és globális problémák iránti érzékenység és megoldási készség, empátia, kooperáció, segítő attitűd és fejlett kommunikációs készség jellemzi.
Emberi kapcsolataiban humánus és etikus magatartású, szakmai feladatainak ellátása során a szociális munka etikai kódexét betartja.
Ismereteit empátiával, toleranciával, rugalmassággal, kreativitással alkalmazza.
Felelősség , autonómia
A szakmai és szakmaközi együttműködés során felelősségteljesen jár el.
Önálló, konstruktív és erős érdekérvényesítő az intézményen belüli és kívüli szakmai együttműködések során.
</t>
  </si>
  <si>
    <t>Theory and Practice of Case Management</t>
  </si>
  <si>
    <t>Megismerkednek a hallgatók a szociális munka gyakorlatának alapfogalmaival, a munkát meghatározó elméletekkel és gyakorlati modellekkel. Különböző technikákat sajátítanak el, hogy képesek legyenek a szociális szolgáltatást nyújtó, illetve azokkal kapcsolatban álló intézményekben egyéni esetkezelési részfeladatok megszervezésére, megvalósítására, azok adminisztrálására.</t>
  </si>
  <si>
    <t>két zárhelyi dolgozat</t>
  </si>
  <si>
    <t>two in-class tests</t>
  </si>
  <si>
    <t>1. Csoba Judit – Prókai Orsolya (2011): Esetkönyv. Példatár a szociális munka egyéni esetkezelésének gyakorlatához, Szociotéka, Debrecen ISBN 978-963-473-466-6
2. Hegyesi Gábor – Talyigás Katalin (szerk.) (2002): A szociális munka elmélete és gyakorlata 1. kötet– Általános szociális munka. Nemzeti Család- és Szociálpolitikai Intézet. Budapest ISBN 963-8154-57-8
3. Kozma Judit (szerk.) 2002): Kézikönyv szociális munkásoknak. Szociális Szakmai Szövetség, Budapest ISBN 963-00-9972-1
4. Szabó Lajos (2003): A szociális esetmunka gyakorlata. Wesley Könyvek, Budapest ISBN: 9638718137
5. Tánczos Éva (szerk.) (2002): A szociális munka elmélete és gyakorlata 2. kötet – Szociális munka egyénekkel és családokkal – esetmunka. Nemzeti Család- és Szociálpolitikai Intézet, Budapest ISBN 963-8154-58-6</t>
  </si>
  <si>
    <t xml:space="preserve">Társadalomtudományi kutatások módszertana </t>
  </si>
  <si>
    <t>Methodology of Social Research</t>
  </si>
  <si>
    <t>A társadalomtudományi kutatás múltja és jelene. A társadalomtudományi megismerés koncepcionális háttere, a szociológiai és pedagógiai jelenségek sajátosságai. A kutatás jellegzetes stratégiái, kutatómunka menete. A kutatómunkához szükséges adatbázisok készítése, használata. Empirikus kutatás metodológiai kérdései. A kutatási eredmények publikálásának szabályai.</t>
  </si>
  <si>
    <t>The past and present of social science research. The conceptual background of social cognition, the characteristics of sociological and pedagogical phenomena. Typical strategies of research, research work. Creating and using databases for research work. Methodological questions of empirical research. Rules for publishing research results.</t>
  </si>
  <si>
    <t xml:space="preserve">Tudása:
Ismeri a szociális segítségnyújtáshoz szükséges ismeretszerzés módjait és a legfontosabb ismeretszerzési forrásokat. Ismeri az informatika eszközeivel történő hatékony kommunikáció formáit, az információk, elemzések mások számára történő prezentálásának eljárásait, eszközeit.
Képességei: 
Képes a társadalom működési szabályszerűségeinek felismerésére, azok rendszerszerű elemzésére, a társadalmilag kedvezőtlen helyzeteket létrehozó okok, következmények feltárására és értelmezésére.
Képes a szociális problémák, szükségletek, veszélyeztető tényezők felismerésére, feldolgozására, elemzésére, kezelésére, megoldására. Hatékonyan alkalmazza az informatikai eszközöket kommunikációra, információk gyűjtésére és közzétételére, társadalomtudományi adatbázisok használatára.
Attitűdje: 
Érzékeny és nyitott a társadalmi problémákra.
Autonómiája és felelőssége: 
Szakmai és társadalmi fórumokon szuverén szereplőként jeleníti meg nézeteit, felelősen képviseli szervezeti egységét és szakmai csoportját.
</t>
  </si>
  <si>
    <t>1. Andorka Rudolf (2006): Bevezetés a szociológiába. Osiris, Budapest ISBN 963-389-848-X
2. Babbie, Earl (2000): A társadalomtudományi kutatás gyakorlata. Balassi Kiadó, Budapest  ISBN 978-963-456-000-5
3. Falus Iván (2000): Bevezetés a pedagógiai kutatás módszereibe. Műszaki Könyvkiadó Budapest ISBN 963-16-2664-4
4. Golnhofer Erzsébet (2001): Az esettanulmány. Műszaki Könyvkiadó, Budapest ISBN: 9789631628128
5. Szabolcs Éva (2001): Kvalitatív kutatás metodológiája a pedagógiában. Műszaki Könyvkiadó, Budapest ISBN: 963-16-2783-7</t>
  </si>
  <si>
    <t>Social Work with Communities</t>
  </si>
  <si>
    <t>A közösségi szociális munka meghatározása, feladata és szintjei, a közösség fogalma, a közösségszervezés területei, a közösségfejlesztő szerepei, a közösségszervezés modelljei (Alinksy modell, Biddle testvérek modellje), a közösségfejlesztés lépése. A szomszédság fogalma és leírása, funkciói, feltérképezése és megismerése. Szociális térképek készítése.</t>
  </si>
  <si>
    <t xml:space="preserve">Tudása:
Ismeri a különböző társadalmi és szociális problémákat, a kielégítetlen szükségleteket, a veszélyeztető tényezőket. Ismerettel rendelkezik a társadalomról, a szociálpedagógia felhasználóiról, célcsoportjairól és azok környezetéről. Ismeri az elmélet és a gyakorlat összefüggését, szintetizálni tudja elméleti és gyakorlati ismereteit.
Képességei: 
Képes a társadalom működési szabályszerűségeinek felismerésére, azok rendszerszerű elemzésére, a társadalmilag kedvezőtlen helyzeteket létrehozó okok, következmények feltárására és értelmezésére. Képes a szociális segítségnyújtás módszereinek alkalmazására. Képes a szociális problémák, szükségletek, veszélyeztető tényezők felismerésére, feldolgozására, elemzésére, kezelésére, megoldására.
Attitűdje: 
Érzékeny és nyitott a társadalmi problémákra. Munkáját kapcsolatteremtés- és fenntartás, konfliktusmegoldási készség, lokális és globális problémák iránti érzékenység és megoldási készség, empátia, kooperáció, segítő attitűd és fejlett kommunikációs készség jellemzi.
Autonómiája és felelőssége: 
Felelősséget vállal a közösségekkel végzett szociálpedagógiai tevékenységért.
</t>
  </si>
  <si>
    <t xml:space="preserve">1. Gosztonyi Géza (szerk.) (2004): A szociális munka elmélete és gyakorlata 3. kötet – Közösségi szociális munka. Semmelweis Kiadó, Budapest ISBN 963-8154-58-6
2. Gosztonyi Géza: Közösségi szociális munka. In: Kozma Judit (szerk.) (2002) Kézikönyv szociális munkásoknak. Budapest: Szociális Szakmai Szövetség (230-285) ISBN 963-00-9972-1
3. Rothman, Jack: A közösségi beavatkozás megközelítései. Közösségfejlesztők Egyesülete, Budapest, 2002. Parola füzetek ISBN 963 00 9408 8 
4. Varsányi Erika (szerk.) (2000) Megfigyelés és cselekvés. Válogatás a közösségi munka elméletéből, Balassi Kiadó, Budapest
</t>
  </si>
  <si>
    <t>A család fogalma és értelmezési keretei. Családtípusok társadalmi meghatározottsága, rokonsági rendszerek, családi kapcsolati hálók. A család társadalmi funkciói, azok változásai. A család működési zavarai, támogató rendszerek és intézmények. Házastársi konfliktusok, próbaválás, válás. A párválasztás egyedi és társadalmi vonásai, homogámia, heterogámia. Családok életmódja, családi szubkultúra vizsgálatok.</t>
  </si>
  <si>
    <t xml:space="preserve">Tudása:
Ismeri a szociális segítségnyújtáshoz szükséges, elsősorban társadalomismereti, társadalom- és szociálpolitikai, szociális munkára vonatkozó, másrészt pszichológiai, jogi, igazgatási, egészségügyi, pedagógiai ismeretrendszerek alapjait. Ismeri a különböző társadalmi és szociális problémákat, a kielégítetlen szükségleteket, a veszélyeztető tényezőket. Ismerettel rendelkezik a társadalomról, a szociálpedagógia felhasználóiról, célcsoportjairól és azok környezetéről.
Képességei: 
Képes a társadalom működési szabályszerűségeinek felismerésére, azok rendszerszerű elemzésére, a társadalmilag kedvezőtlen helyzeteket létrehozó okok, következmények feltárására és értelmezésére.
Attitűdje: 
Rendelkezik a társadalomtudományi gondolkodás sokszínűségével, azt hitelesen képviseli környezetében.
Autonómiája és felelőssége: 
Önálló, konstruktív és erős érdekérvényesítő az intézményen belüli és kívüli szakmai együttműködések során.
</t>
  </si>
  <si>
    <t>1. Andorka Rudolf (2006): Bevezetés a szociológiába. Osiris, Budapest (11. fejezet Család: 393-426) ISBN 963-389-848-X
2. Bánlaky Pál (2001): Családszociológia. Wesley János Lelkészképző Főiskola, Budapest ISBN: 963-00-5882-0
3. Cseh-Szombathy László (1979): Családszociológiai problémák és módszerek. Gondolat Kiadó, Budapest ISBN: 963280516X
4. Educatio folyóirat, 2002/3. A család. ISSN 1419-8827
5. Nagy Ildikó (2001): A családfő intézménye – nemi szerepek a családban. Tárki adatbank, Budapest, 155-175. http://www.tarki.hu/adatbank-h/kutjel/pdf/a501.pdf</t>
  </si>
  <si>
    <t>Sociology of Minorities</t>
  </si>
  <si>
    <t>Az etnikailag plurális társadalmak tanulmányozása.Faj, nemzet, etnikai csoport, kisebbségek. Kisebbség – többség, kisebbségtipológiák. Rasszizmus, etnocentrizmus, nacionalizmus, sztereotípia és előítélet, diszkrimináció és idegenellenesség, bevándorló kisebbségek, bevándorlás és etnicitás, Integráció, asszimiláció, multikulturalizmus. Nemzetiségek Magyarországon.</t>
  </si>
  <si>
    <t>Tudása:
Ismeri a szociális segítségnyújtáshoz szükséges, elsősorban társadalomismereti, társadalom- és szociálpolitikai, szociális munkára vonatkozó, másrészt pszichológiai, jogi, igazgatási, egészségügyi, pedagógiai ismeretrendszerek alapjait. Ismeri a különböző társadalmi és szociális problémákat, a kielégítetlen szükségleteket, a veszélyeztető tényezőket. Ismerettel rendelkezik a társadalomról, a szociálpedagógia felhasználóiról, célcsoportjairól és azok környezetéről.
Képességei: 
Képes a társadalom működési szabályszerűségeinek felismerésére, azok rendszerszerű elemzésére, a társadalmilag kedvezőtlen helyzeteket létrehozó okok, következmények feltárására és értelmezésére.
Attitűdje: 
Rendelkezik a társadalomtudományi gondolkodás sokszínűségével, azt hitelesen képviseli környezetében.
Autonómiája és felelőssége: 
Önálló, konstruktív és erős érdekérvényesítő az intézményen belüli és kívüli szakmai együttműködések során.</t>
  </si>
  <si>
    <t>Kisebbségszociológia (angol)</t>
  </si>
  <si>
    <t>Talent Care and Creating Opportunities</t>
  </si>
  <si>
    <t>Összevetése a magyar gyakorlatoknak más országokban alkalmazott tehetségazonosítási és -fejlesztési módszerekkel, különös tekintettel a hátrányos helyzetűek esélyteremtésének növelésére. Az alacsony szociokulturális hátterű tehetségesek sajátosságának különböző oldalai, előnyös tulajdonságaikon keresztül hátrányaik csökkentésének lehetőségei, és ellátási lehetőségek. Az alul teljesítést előidéző okok, az oktatási és fejlesztési területek, módszerek, amelyek az alulteljesítés megszüntetésében hatékony megoldásokat hozhatnak.Módszertani példák a kétszeresen kivételes tanulók tehetséggondozásához, előtérbe helyezve a differenciálás alapvetőségét és a tehetséggondozás elkerülhetetlenségét.</t>
  </si>
  <si>
    <t xml:space="preserve">Tudása:
Ismeri a különböző társadalmi és szociális problémákat, a kielégítetlen szükségleteket, a veszélyeztető tényezőket. Ismeri az elmélet és a gyakorlat összefüggését, szintetizálni tudja elméleti és gyakorlati ismereteit.
Képességei: 
Képes a különböző helyzetű gyermekek, fiatalok és csoportjai, családja, valamint pedagógusai számára szakszerű szolgáltatásnyújtásra a nevelés, oktatás, szabadidő-pedagógia, szociálpedagógia, szociális munka korszerű eszközeivel, továbbá ezeknek a folyamatoknak a tervezésére, kivitelezésére és elemzésére. Képes a szociális szakmai tevékenységhez szükséges prevenciós és problémakezelő módszerek, technikák hatékony és innovatív alkalmazására. Képes a szociális problémák, szükségletek, veszélyeztető tényezők felismerésére, feldolgozására, elemzésére, kezelésére, megoldására.
Attitűdje: 
A szociálpedagógiai munkáját elkötelezetten, szakmai igényességgel és minőségtudattal végzi. Nyitott a szakmai továbbképzésekre, módszertani innovációkban szívesen részt vállal.
Autonómiája és felelőssége: 
A szakmai és szakmaközi együttműködés során felelősségteljesen jár el. A szakmai és szakmaközi együttműködés során felelősségteljesen jár el.
</t>
  </si>
  <si>
    <t xml:space="preserve"> A multikulturalizmus fogalma, értelmezési keretei.  A multikulturális kölcsönhatás európai dimenzió.  A nyelv szerepe a multikulturális kapcsolatokba. A globalizáció szerepe a határidentitások kialakulásában. A multikulturális nevelés koncepciói, az interkulturális oktatás gyakorlata. A részvétel és az együttműködés szerepe a csoportközi kapcsolatok javításában. Társadalmi befogadás és multikulturalizmus.</t>
  </si>
  <si>
    <t>One final exam, a case study.</t>
  </si>
  <si>
    <t>Methods of Family Assistance</t>
  </si>
  <si>
    <t>Megismerkednek a hallgatók a családokkal való szociális munka gyakorlatának alapfogalmaival, a munkát meghatározó elméletekkel és gyakorlati modellekkel. Különböző technikákat sajtítanak el, hogy kezelni tudják közvetlenül a család belső működését, alkalmazkodóképességét, ill. a környezet és a család kölcsönös viszonyát.</t>
  </si>
  <si>
    <t>1. Csoba Judit – Prókai Orsolya (2011): Esetkönyv. Példatár a szociális munka egyéni esetkezelésének gyakorlatához, Szociotéka, Debrecen ISBN 978-963-473-466-6
2. Kozma Judit (szerk.) (2002): Kézikönyv szociális munkásoknak. Szociális Szakmai Szövetség. Budapest ISBN 963-00-9972-1
3. Stang Tünde (2002): Szociális munka családokkal. In: Kozma Judit (szerk.) (2002): Kézikönyv szociális munkásoknak. Szociális Szakmai Szövetség. Budapest 157-186. ISBN 963-00-9972-1
4. Szabó Lajos (2003): A szociális esetmunka kialakulása és elméleti hátterei. A Szociális Munka Alapítvány Kiadványa, Budapest ISSN 1216-5670
5. Tánczos Éva (szerk.) (2002): A szociális munka elmélete és gyakorlata 2. kötet – Szociális munka egyénekkel és családokkal – esetmunka. Nemzeti Család- és Szociálpolitikai Intézet, Budapest ISBN 963-8154-58-6</t>
  </si>
  <si>
    <t>Addiction and Prevention</t>
  </si>
  <si>
    <t>Szenvedélybetegség és prevenció. Hazai és nemzetközi prevenciós programok. A programok csoportosítása. A programok célkitűzések szerinti jellemzése. A drog- és alkoholfogyasztás szocio-kulturális meghatározottsága. A vizsgált prevenciós programok által elért fiatalok társadalmi elhelyezkedése. A prevenciós programok  hatékonysága.</t>
  </si>
  <si>
    <t>Tudása: 
Ismeri a különböző társadalmi és szociális problémákat, a veszélyeztető tényezőket. Ismeri a szociálpedagógia gyakorlatát. Ismeri az elmélet és a gyakorlat összefüggését, szintetizálni tudja elméleti és gyakorlati ismereteit.
Képességei: 
Képes a szociális szolgáltatást nyújtó, illetve azokkal kapcsolatban álló intézményekben egyéni, csoportos és közösségi esetkezelési részfeladatok megszervezésére, megvalósítására, azok adminisztrálására. 
Attitűdje: 
Érzékeny és nyitott a társadalmi problémákra.
Autonómiája és felelőssége: 
Felelősséget vállal az egyénekkel, csoportokkal és közösségekkel végzett szociálpedagógiai tevékenységért.</t>
  </si>
  <si>
    <t>1. GYTS (2008): Global Youth Tobaco Survey (GYTS), Nemzetközi Ifjúsági Dohányzás Felmérés 2008 Magyarország.
Zárótanulmány. Országos Egészségfejlesztési Intézet. Budapest http://mek.oszk.hu/07900/07959/07959.pdf
2. Elekes Zsuzsanna (2010): Az ifjúkori drogfogyasztás epidemiológiája. Egészségkárosító magatartások elterjedtsége és társadalmi-demográfiai jellemzői középiskolások körében végzett kutatások alapján. Budapesti Corvinus Egyetem Szociológia és Társadalompolitika Intézet, Budapest
3. National Advisory Council on Alcohol Abuse and Alcoholism, Task Force on College
Drinking, Panel on Prevention and Treatment (2002). How to reduce High-Risk College
Drinking: Use Proven Strategies, Fill Research Gaps. Rockville, MD: NIAAA.
www.collegedrinkingprevention.gov/images/Panel102/FINALPanel2.pdf
4. Nádas Eszter (2008): A célzott/javallott prevenciós programok nemzetközi tapasztalatai. Budapest file:///C:/Let%C3%B6lt%C3%A9s/nadas_eszter_a_celzott-javallott_prevencios_programok_nemzetkozi_tapasztalatai.pdf
5. Paksi B., &amp; Demetrovics Zs. (2002): A drogprevenciós gyakorlat megismerése. A budapesti
drogprevenciós programok felmérése és értékelése. Budapest: L’Harmattan Kiadó. http://demetrovics.hu/dokumentumok/Kutatasok_2_Paksi_Demetrovics_konyv_KEZIRAT.pdf</t>
  </si>
  <si>
    <t>The development of Proffessional Identity I. ( Self-knowledge Training)</t>
  </si>
  <si>
    <t xml:space="preserve">Önismeret,önelfogadás, önkifejezés
Énkép, Én-ideál. Az önmegítélés pontossága én feltáró gyakorlatokon keresztül.
Emberismeret, személyiségtipológiák
Bizalom, önbizalom forrásai
Társas kapcsolatok jellegzetességei.
Az önérvényesítése lehetőségei és határai.
Empátia, tolerancia
</t>
  </si>
  <si>
    <t xml:space="preserve">Tudás: ismeri az önismerettel,  énképpel kapcsolatos fogalmakat. Tisztában van saját képességével, énképével.                    Képesség: képes reális ön-és társismeretre.  Attitűd: nyított, fogékony, ugyanakkor kritikus magával és  másokkal szemben. Törekszik reális ön és emberismeretre. Autonómia   és felelősség: Felelősséget érez saját magával és másokkal szemben.     
</t>
  </si>
  <si>
    <t xml:space="preserve">A minősítés megadása a részvétel alapján történik. A megjelölt
tartalmat meghaladó hiányzás esetén a kurzust meg kell ismételni.
</t>
  </si>
  <si>
    <t>Personality Development and Behavioral Disorders</t>
  </si>
  <si>
    <t xml:space="preserve">A vizsgára bocsátásnak nincs előfeltétele. </t>
  </si>
  <si>
    <t>Az agresszió fogalma jelenségtana, elméletei. A bántalmazás típusai, okai, pszichés következményei. Magatartásbeli jelek, tünetek. Az önpusztító agresszió. Erőszak a családban és a családvédelem. Erőszak az iskolában. Áldozatok, agresszorok és kívülállók jellemzői. Az agresszió megnyilvánulásai. Az agresszió kezelésének lehetőségei. Gyermekbántalmazás. A bűnözés megelőzése, különös tekintettel az erőszakos bűnözésre. A médiaerőszak jelensége, hatása. Preventív lehetőségek.</t>
  </si>
  <si>
    <t>Tudás: Birtokában van az erőszakkal kapcsolatos elméleteknek, ismeretkenek. Tájékozott a családvédelem és a családsegítés lehetőségeit és módszereit illetően.   Képesség: képes a társadalmi jelenségeket, folyamatokat értelmezve átlátni azok pedagógiai, pszichológiaia következményeit.                                Attitüd:  ismereteinek birtokában nyitott a gyermekek, családok problémáinak felismerésére és kezelésére.            Autonómia és felelősség:  Felelősséget érez a rá bizott gyermekekkel kapcsolatban.                     </t>
  </si>
  <si>
    <t>A vizsgára bocsátásnak nincs előfeltétele. </t>
  </si>
  <si>
    <t xml:space="preserve">    Figula Erika (2004): Iskolai zaklatás – iskolai erőszak pszichológus szemmel. Nyíregyháza ISBN: 9632129687
   Hárdi I.: (2000): Az agresszió világa. Medicina Könyvkiadó RT., Budapest ISBN:9632425936
   Karl E. Dambach (2001): Pszichoterror (mobbing) az iskolában, Akkord Kiadó. ISBN:9789637803826 
   Morvai Krisztina (2003): Terror a családban. Kossuth Könyvkiadó, Budapest.ISBN:9630940191
   Tóth Tamás (2005): Médiaerőszak. Kossuth Kiadó ,ISBN:9630946831
</t>
  </si>
  <si>
    <t>Család-és gyermekvédelmi gyakorlat</t>
  </si>
  <si>
    <t>Family and child protection practices</t>
  </si>
  <si>
    <t xml:space="preserve">
A család- és gyermekvédelem különböző színterein alkalmazott prevenciós lehetőségek, módszerek és eljárások megfigyelése, részvétel ezen folyamatokban. Hallgatói tvékenységek: részvétel esetmegbeszéléseken, szupervíziókon, vonatkozó jogszabályok betartásával információk gyűjtése,esettanulmányok, környezettanulmányok készítése, megfigyelési jegyzőkönyv készítése, kliensek fogadása, interjúkészítés, szükségletfeltárás, gondozási terv készítésében való részvétel, a segítő kapcsolat kialakítása, fenntartása, preventív intézkedések megfogalmazása, saját véleményformálás, szakmai elemzés, észrevételek, tanácsok megfogalmazása, a már megszerzett ismeretanyag bővítése, személyiségfejlesztés.</t>
  </si>
  <si>
    <t xml:space="preserve">Tudás
Ismeri a szociális, a gyermekjóléti, a gyermekvédelmi, a nevelési intézmények működését, azok jogi szabályozását.
Ismeri a különböző társadalmi és szociális problémákat, a kielégítetlen szükségleteket, a veszélyeztető tényezőket.
Ismeri a szociálpedagógia szakmai, etikai normáit.
Képesség
Képes a szociális segítségnyújtás módszereinek alkalmazására.
Képes a szociális problémák, szükségletek, veszélyeztető tényezők felismerésére, feldolgozására, elemzésére, kezelésére, megoldására.
Képes a szociálpedagógia célcsoportjai szocializációjának, személyiségfejlődésének sajátosságait, törvényszerűségeit átfogóan elemezni.
Attitűd
Munkáját kapcsolatteremtés- és fenntartás, konfliktusmegoldási készség, lokális és globális problémák iránti érzékenység és megoldási készség, empátia, kooperáció, segítő attitűd és fejlett kommunikációs készség jellemzi.
Emberi kapcsolataiban humánus és etikus magatartású, szakmai feladatainak ellátása során a szociális munka etikai kódexét betartja.
Ismereteit empátiával, toleranciával, rugalmassággal, kreativitással alkalmazza.
Felelősség , autonómia
A szakmai és szakmaközi együttműködés során felelősségteljesen jár el.
Önálló, konstruktív és erős érdekérvényesítő az intézményen belüli és kívüli szakmai együttműködések során.
</t>
  </si>
  <si>
    <t>tevékenység leírása, elemzése</t>
  </si>
  <si>
    <t>Activity description, analysis</t>
  </si>
  <si>
    <t xml:space="preserve">
1. Családgondozás módszertana
http://www.kepzesevolucioja.hu/dmdocuments/4ap/2_1853_006_101015.pdf (letöltés 2017 május 15.)
2. Kézikönyv a gyermekjóléti szolgáltatást nyújtók számára a gyermekekkel szembeni rossz bánásmóddal kapcsolatos esetek ellátáshoz és kezeléséhez, Budapest, 2006.
http://www.mave.hu/uploads/file/gyermekbantalmazas_megelozese%20-%20modszertani%20fuzet.pdf  (letöltés 2016 november )
3. Módszertani Útmutató 
A gyermekvédelmi észlelő- és jelzőrendszer működtetése kapcsán a gyermek bántalmazásának felismerésére és megszüntetésére irányuló szektorsemleges egységes elvek és módszertan
http://kk.gov.hu/download/e/60/c0000/A%20gyermek%20b%C3%A1ntalmaz%C3%A1s%C3%A1nak%20felismer%C3%A9s%C3%A9re%20%C3%A9s%20megsz%C3%BCntet%C3%A9s%C3%A9re%20ir%C3%A1nyul%C3%B3%20egys%C3%A9ges%20elvek%20%C3%A9s%20m%C3%B3dszertan.pdf.   (letöltés(2017 május 3.)
4. Pilinszki Attila – Szabó Tünde(szerk.)(2015): Családi és közösségi konfliktusok Semmelweis Egyetem Egészségügyi Közszolgálati Kar Mentálhigiéné Intézet. 148.p.  ISBN 978-963-9129-97-9. http://mental.semmelweis.hu/mellekletek/konferencia-doc/Csaladi_es_kozossegi_konfliktusok_ready0114.pdf (letöltés: 2017 május 15.)
</t>
  </si>
  <si>
    <t>Esetmegbeszélő szeminárium</t>
  </si>
  <si>
    <t>Case Discussion Seminar</t>
  </si>
  <si>
    <t xml:space="preserve">
Szakmai kommunikáció forma elsajátítása. Esettanulmány és formai követelményei.  Esetbemutatás gyakorlata: a terephelyről hozott esetmunkák szóbeli ismertetése..
</t>
  </si>
  <si>
    <t xml:space="preserve">Tudás
Ismeri a szociálpedagógia fogalomkészletét, történetét, elméleteit. Ismerettel rendelkezik a szociálpedagógia gyakorlatáról.
Ismeri a szociálpedagógia színtereit, a szociálpedagógiában alkalmazott munkaformákat, módszereket.
Képesség
Képes a szociális szakmai tevékenységhez szükséges prevenciós és problémakezelő módszerek, technikák hatékony és innovatív alkalmazására.
Képes a szociálpedagógusi munkában a szakmai etikai normák hatékony érvényesítésére.
Attitűd
Munkáját kapcsolatteremtés- és fenntartás, konfliktusmegoldási készség, lokális és globális problémák iránti érzékenység és megoldási készség, empátia, kooperáció, segítő attitűd és fejlett kommunikációs készség jellemzi.
Emberi kapcsolataiban humánus és etikus magatartású, szakmai feladatainak ellátása során a szociális munka etikai kódexét betartja.
Ismereteit empátiával, toleranciával, rugalmassággal, kreativitással alkalmazza.
Egyéni munkájában reális önismerettel, önértékeléssel rendelkezik, önmagát kritikusan szemléli.
Felelősség,autonómia
Felelősséget vállal az egyénekkel, csoportokkal, közösségekkel végzett szociálpedagógiai tevékenységért
</t>
  </si>
  <si>
    <t>Saját esetmunka ismertetése</t>
  </si>
  <si>
    <t>A hallgató a gyakorlati óra keretében részt vesz esetmegbeszélésen, szupeviziós szimulációs feladaton. Az osztályzás az órai aktivitás és a projektmunka értékelése alapján történik.</t>
  </si>
  <si>
    <t>A szociálpedagógia fogalma, nemzetközi és hazai fejlődéstörténete. Szociálpedagógia és szociális munka egysége és különbözősége. A szociálpedagógia színterei  és kliensköre</t>
  </si>
  <si>
    <t xml:space="preserve">A különleges bánásmódhoz való jog. A kiemelt figyelmet igénylő gyermekek főbb kategóriái: sajátos nevelési igényű gyermek;  beilleszkedési, tanulási, magatartási nehézséggel küzdő gyermek,  kiemelten tehetséges gyermek, tanuló és a hátrányos és halmozottan hátrányos helyzetű gyermek.  E tanulói csoportok sajátosságai. Az integráló fogalma, típusai. Az inkúzió pedagógiája. Az egyéni fejlesztés,  a tanulás szervezés és az értékelés korszerű módszerei.  </t>
  </si>
  <si>
    <t>Educational Work at Home Type Institutions</t>
  </si>
  <si>
    <t>BSP1220</t>
  </si>
  <si>
    <t xml:space="preserve">Hátránykompenzáló gyakorlatok </t>
  </si>
  <si>
    <t xml:space="preserve">Practices of Compensating for Disadvantages </t>
  </si>
  <si>
    <t>Az esélyegyenlőség és a méltányosság tartalma, az esélyegyenlőséget biztosító paradigmák bemutatása. A hátrányos helyzet fogalma, a hátrányos helyzet átörökítését segítő kulturális stratégiák. A hátránykezelés és az esélyteremtés lehetőségei a kulturális identitás erősítésén keresztül. A kultúrák közötti hídépítő technikák az esélyteremtő iskolák gyakorlatában. A szociálpedagógus szerepe és lehetőségei a hátrányos helyzetű tanulók megsegítésében.</t>
  </si>
  <si>
    <t xml:space="preserve">tudása:                                                              Ismeri az esélyegyenlőség, a hátrányos helyzet és a méltányosság fogalmát, a hátránykezelés főbb stratégiáit. Ismeri az esélyteremtő iskolai koncepciók filozófiáját, iskolai gyakorlatát.                               képességei:                                             Képes felismerni és a lehetőségekhez képest alkalmazni azokat a pedagógiai technikákat, amelyek alkalmasak az iskolai hátránykompenzálásra.                       attitűdje:                                                    Segíti a kirekesztődésnek leginkább kitett tanulói rétegek integrációját, szociális és pedagógiai eszközökkel fellép az iskolai szegregáció különböző formái ellen. autonómia és felelősség:                                                                           Erős érdekérvényesítő képességgel rendelkezik, kiáll a jogi, etikai és szakmai normák betartása mellett. </t>
  </si>
  <si>
    <t xml:space="preserve">Az összefüggő terepgyakorlat célja az elméleti  ismeretek gyakorlatban történő megfigyelése, elemzése illetve az intézmény által előírt  szakmai feladatok önálló ellátása tereptanári felügyelet mellett. Az intézmény által jóváhagyott terephelyek: köznevelési,  szociális, gyermekjóléti/gyermekvédelmi intézmények és  szervezetek,  illetve a szociális igazgatás területe) </t>
  </si>
  <si>
    <t xml:space="preserve">The purpose of the integrated field practice is to observe the theoretical knowledge in practice, to analyze it and to carry out the professional tasks prescribed by the institution under the supervision of field tutors.Fields approved by the institution: public education, social welfare, child welfare / child protection institutions, organizations and social administration. </t>
  </si>
  <si>
    <t xml:space="preserve">tudása:                                                    Ismeri a szociális, a gyermekjóléti, a gyermekvédelmi, a nevelési intézmények működését, azok jogi szabályozását.  Ismeri az elmélet és a gyakorlat összefüggését, szintetizálni tudja elméleti és gyakorlati ismereteit.                                                 .                               képességei:                                            Képes a szociális segítségnyújtás módszereinek alkalmazására. Képes a szociális problémák, szükségletek, veszélyeztető tényezők felismerésére, feldolgozására, elemzésére, kezelésére, megoldására.   Képes a szociális szakmai tevékenységhez szükséges prevenciós és problémakezelő módszerek, technikák hatékony és innovatív alkalmazására.                                   attitűdje:                                              Érzékeny és nyitott a társadalmi problémákra. Munkáját kapcsolatteremtés- és fenntartás, konfliktusmegoldási készség, lokális és globális problémák iránti érzékenység és megoldási készség, empátia, kooperáció, segítő attitűd és fejlett kommunikációs készség jellemzi.
 autonómia és felelősség:                   Képviseli a szociálpedagógia módszereit, ismereteit. Felelősséget vállal az egyénekkel, csoportokkal, közösségekkel végzett szociálpedagógiai tevékenységért.
                                                                        </t>
  </si>
  <si>
    <t xml:space="preserve">gyakorlati jegy </t>
  </si>
  <si>
    <t>gyakorlati terepnapló</t>
  </si>
  <si>
    <t xml:space="preserve"> Fieldwork diary</t>
  </si>
  <si>
    <t>1.  Kozma Tamás-Tomasz Gábor (2003): Szociálpedagógia. Szgy. Osiris Kiadó. Budapest.  
2. Gosztonyi Géza (szerk.) (2004): A szociális munka elmélete és gyakorlata 3. kötet – Közösségi szociális munka. Semmelweis Kiadó, Budapest ISBN 963-8154-58-6
3. Gosztonyi Géza: Közösségi szociális munka. In: Kozma Judit (szerk.) (2002) Kézikönyv szociális munkásoknak. Budapest: Szociális Szakmai Szövetség (230-285) ISBN 963-00-9972-1
4. Tánczos Éva (szerk.) (2002): A szociális munka elmélete és gyakorlata 2. kötet – Szociális munka egyénekkel és családokkal – esetmunka. Nemzeti Család- és Szociálpolitikai Intézet, Budapest ISBN 963-8154-58-6
5. - Budai István (szerk.) (1996) Szociális munka az iskolában: válogatás iskolai szociális munkások, gyermekjóléti szakemberek, szociális és pedagógusképzésben résztvevők számára. Budapest, Nemzeti Tankönyvkiadó ISBN: 9631868265</t>
  </si>
  <si>
    <t>BSP1117</t>
  </si>
  <si>
    <t>BSP1217</t>
  </si>
  <si>
    <t xml:space="preserve">
A tantárgy hozzájárul, hogy a hallgató megismerje a család jogintézményével kapcsolatos alapfogalmakat. A család, mint a társadalom alapköve nagyon fontos a társadalom szempontjából. A család legfontosabb feladata a gyermekek nevelése gondozása. A hallgató a tárgy keretében megismerheti a szociális, gyermekjóléti, gyermekvédelmi, nevelési intézmények működését meghatározó jogszabályokat. Ezen intézmények, szociális szolgáltatásnyújtására vonatkozó joggyakorlatát.
</t>
  </si>
  <si>
    <t xml:space="preserve">Kompetencia
Tudás: Ismeri a családjog, gyermekvédelmi szociális szintereinek jogelméleti és gyakorlati összefüggéseit 
A hallgatók képesek lesznek munkájukat hatékonyan végezni. Képesek legyenek szakterületük problémáit átlátni.
Kompetencia: képes csapatban dolgozni, képes minőséget szem előtt tartó döntések meghozatalára. Képes egyének és a családok, közösségek jog és érdekérvényesítő képviseletére.
Attitüd: Áttekintéssel rendelkeznek a családjog, szociális jog általános szabályairól, képesek a gyermekvédelmi és gyermekjóléti szociális szolgáltatásokat nyújtó nevelési intézményekben szakmai munkavégzésre. Rendelkezik ismeretei alkalmazása során kreativitási képességgel.
Autonómia: Érzékeny és nyitott a társadalmi problémákra. Ismereteit empátiával, toleranciával rugalmassággal alkalmaza.
</t>
  </si>
  <si>
    <t xml:space="preserve">Zárthelyi dolgozat 50%-os teljesítése </t>
  </si>
  <si>
    <t>Basic Law</t>
  </si>
  <si>
    <t xml:space="preserve">A tantárgy hozzájárul, hogy a hallgató az állam és a társadalom működését jogi szempontból átlássa és megérthesse. A jog, jogforrások rendszerének bemutatása segíti abban, hogy az állam egyén felé meglévő elvárásait megvalósítsa
A tárgyalt anyag célja a diákok jogi ismereteinek megteremtése, amelyek segítenek abban, hogy felismerjék, milyen jogokkal rendelkeznek, és milyen kötelezettségek terhelhetik egy adott jogviszonyban. Fontos, hogy ismerjék és értsék a jog nyelvezetét. Mindezek elősegíthetik döntésképességük fejlődését, reális helyzetfelismerésük kialakulását. 
</t>
  </si>
  <si>
    <t>an in –class test with a minimum passing rate of 50%</t>
  </si>
  <si>
    <t xml:space="preserve">Basic Law II </t>
  </si>
  <si>
    <t xml:space="preserve">A tantárgy hozzájárul, hogy a hallgató az állam és a társadalom működését büntető jogi szempontból átlássa és megérthesse. Ismerjék meg a hallgatók a közjog egyik legfontosabb ágának a büntető jognak az alapfogalmait, a büntető igazságszolgáltatás működési mechanizmusait. A büntetőjog rendszerének bemutatása, a bűncselekmény fogalma, a szándékosság, gondatlanság elválasztása, bűntett vétség kategóriái, a büntetőeljárás vázlatos bemutatása hozzájárul, hogy a hallgató ismerje a szociális segítségnyújtáshoz szükséges jogi rendszerek alapjait. </t>
  </si>
  <si>
    <t xml:space="preserve">Tudás: Ismeri a büntető jog szociális szintereinek jogelméleti és gyakorlati összefüggéseit 
A hallgatók képesek lesznek munkájukat hatékonyan végezni. Képesek legyenek szakterületük problémáit átlátni.
Kompetencia: képes csapatban dolgozni, képes minőséget szem előtt tartó döntések meghozatalára. Képes egyének és a családok, közösségek jog és érdekérvényesítő képviseletére.
Attitüd: Áttekintéssel rendelkeznek a büntetőjog általános szabályairól, képesek lesznek az elsajátított büntető jogi alapelvek alkalmazására. Rendelkezik ismeretei alkalmazása során kreativitási képességgel.
Autonómia: Érzékeny és nyitott a társadalmi problémákra. Ismereteit empátiával, toleranciával rugalmassággal alkalmazza.
</t>
  </si>
  <si>
    <t>Family and Social Rights</t>
  </si>
  <si>
    <t>Practice of Social Opportunities</t>
  </si>
  <si>
    <t xml:space="preserve">A társadalmi egyenlőtlenségek (iskola, oktatás, foglalkoztatás, jövedelmi) fogalma, összetevői, jellemzői. A társadalmi esélyteremtés elméleti és gyakorlati kérdései, melyet a hallgatók a terepgyakorlat során a Szociálpedagógia Intézeti Tanszék által megszervezett vagy engedélyezett gyakorlati terepen megfigyelhetnek, 40 órás gyakorlat keretében. A gyakorlati helyen a hallgatók a tereptanár vezetésével kisebb munkafeladatokat látnak el, előre megadott megfigyelési szempontok mentén tanulmányozzák az ott folyó munkát. Tapasztalataik alapján „Társadalmi esélyteremtés gyakorlati naplót” készítenek 8-10 oldal terjedelemben, melyet a tanulmányi időszak végéig kell leadniuk. A gyakorlat teljesítését az aláírt, lepecsételt „Terepgyakorlati igazolással” kell dokumentálni, amelyet a gyakorlati naplóval együtt kell leadni.
Lehetséges gyakorlati terephelyek: Gyermekjóléti, gyermekvédelmi szolgáltató intézmények, fogyatékos gyermeket gondozó, nevelő intézmény, önkormányzat szociális, gyámügyi, gyermekvédelmi igazgatási területén működő intézmény, települési önkormányzatok, kisebbségi önkormányzatok, városi/megyei gyámhivatal, pártfogó felügyelői szolgálat, helyettes szülői szolgálat, utógondozói otthon, nevelőszülői szolgálat.
</t>
  </si>
  <si>
    <t>Az értékelés a hallgató gyakorlata során nyújtott teljesítménye és a terepnapló alapján történik.</t>
  </si>
  <si>
    <t>Case Diagnostic Seminar</t>
  </si>
  <si>
    <t>Az esetdiagnosztikai szeminárium a 40 órás „Társadalmi esély gyakorlata” tárgyhoz tartozó esetmegbeszélő, feldolgozó szeminárium, ahol hallgatók a gyakorlati hellyel kapcsolatos problémáikról és tapasztalataikról számolnak be. A szakmai gyakorlat során megfigyelt eseteket ismertetik, csoportos esetmegbeszélés keretében minden egyes eset kapcsán megbeszélik a lehetséges dilemmákat és a problémakezelés lehetséges módjait. Minden hallgató esetdokumentációt készít az általa bemutatott esetről, mely a szeminárium jegy értékelésének alapja. A szemináriumon a részvétel kötelező.</t>
  </si>
  <si>
    <t>A szemináriumon való aktív részvétel, házi dolgozat elkészítése, mely tartalmazza az esetdokumentációt.</t>
  </si>
  <si>
    <t>Digital Applications</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</si>
  <si>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</si>
  <si>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</si>
  <si>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 xml:space="preserve">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
</t>
  </si>
  <si>
    <t>Knowledge:
Students know the IT tools and software that help their work.
They are able to affectively apply state-of-the-art IT systems and tools in their field.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</si>
  <si>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2 zárthelyi dolgozat 50%-os teljesítése</t>
  </si>
  <si>
    <t>2 in-class papers with a minimum passing rate of 50%</t>
  </si>
  <si>
    <t>The Main Fields of Psychology</t>
  </si>
  <si>
    <t>Ismeretekkel rendelkezik a következő tématerületekről: A pszichológia rövid története. Önálló tudománnyá válásának előzményei. A pszichológia tudomány főbb területei és irányzatai. Az általános lélektan alapkérdései. A megismerő folyamatok (érzékelés, észlelés, emlékezet, képzelet, gondolkodás) jellemzői és kognitív pszichológiai elméletei. Az alapvető motívumok rendszere. A humánspecifikus motívumok. Az akarat. Az érzelmek, az érzelmi intelligencia elméletei. Személyiségelméleti alapok Személyiségelméletek: diszpozicionális személyiségelméletek (típustanok, Allport, Eysenck) , pszichoanalitikus személyiségelméletek (Freud, Jung), humanisztikus személyiségelméletek Rogers, Maslow). A szociálpszichológia alapkérdése. A társas kapcsolatok szerveződésének alapösszefüggései. A személypercepció és attribúció szerepe a társas világ értelmezésében.</t>
  </si>
  <si>
    <t>Students acquire knowledge about the following subjects: Short history of Psychology. The antecedent of its becoming a separate science. The main aspects and schools of Psychology. Basic questions of cognitive psychology. The characteristics of the mental process (perception, cognition, memory, imagination, thinking) and the theory of cognitive psychology. System of basic motifs. Human specific motifs. The will. Emotions and theories of emotional intelligence. The basics of personality theories. Personality theories: dispositional personality theories (personality type theories, Allport, Eysenck), psychoanalytic personality theories (Freud, Jung), humanistic personality theories (Rogers, Maslow). Basic question of social psychology. The basic context of establishing social relationships. Personality perception and attribution in the interpretation of social environment.</t>
  </si>
  <si>
    <t xml:space="preserve">Tudás: 
Alapvető szichológiai ismeretekkel rendelkezik, amelyek megalapozzák a további szakspecifikus pszichológiai ismereteket.
Képesség: 
Követi saját tudományágának és a kapcsolódó tudományágaknak a magyar és idegen nyelvű, elméleti, módszertani és tényleíró szakmai közleményeit._x000D_
Attitűd: 
Kötelességének érzi az új tudományos eredmények szakirodalmi nyomon követését_x000D_
_x000D_
</t>
  </si>
  <si>
    <t xml:space="preserve">Knowledge: 
Students have basic knowledge about psychology that support the further professional knowledge of psychology.
Ability: 
They follow the theoretical, methodical and factual bibliography of their own and related sciences in Hungarian and in foreign languages.
Attitude: 
They are committed to follow the bibliography of new scientific results.                                                     </t>
  </si>
  <si>
    <t xml:space="preserve">There are no requirements for admission to examination.  </t>
  </si>
  <si>
    <t xml:space="preserve">1. Rita L. Atkinson és mtsi: Pszichológia. Osiris - Századvég Kiadó, Bp. 2005. 16-34, 38-58,104-324.p. ISBN 963 3897136 _x000D_
2. Bernáth László – Révész György (szerk.): A pszichológia alapjai. Tertia Kiadó, Bp., 2002. 77-183.p. ISBN 963 85866 2 1_x000D_
3. N. Kollár - Szabó (szerk.):Pszichológia pedagógusoknak, Osiris Kiadó, 2004. ISBN 963 389672X_x000D_
4. Pléh Csaba: A lélektan története. Osiris, Bp. 2010. 31-66,88-99,145-157,172-198.p. ISBN 978 963 276 0520_x000D_
</t>
  </si>
  <si>
    <t>Basics of Social Studies</t>
  </si>
  <si>
    <t>A tantárgy bevezeti a hallgatókat az iskolai szocializáció és a nevelés társadalmi problémáiba. A következő témákkal foglalkozik: Az oktatás tásadalomelméleti kérdései, az iskolai szocializáció, a társadalmi beilleszkedés szociológiai elméletei, oktatás és egyenlőtlenség, az oktatás társadalmi egyenlőtlenséget növelő hatásai. Az oktatás és poliltika. Tanári szerepek a társadalomban. Az iskola és a család. Az iskola és a helyi társadalom. A média és az oktatás.</t>
  </si>
  <si>
    <t xml:space="preserve">The course introduces the students to the social problems of school socialization and education. The topics to be studied are the following: the main theoretical approaches to education, socialization in the school and various sociological theories of social integration, education and inequality, education tends to express and reaffirm existing inequalities. Education and politics.The teacher's role in society.
The school and the family. The school and the local society. 
The media and education.
</t>
  </si>
  <si>
    <t>Tudás:
Ismeri az oktatás és nevelés társadalmi problémáit. 
Képesség: 
Fejleszti a hallgatók komprehenzív és gyakorlati készségeit. 
Attitűd: 
Társadalmi érzékenység attitűdjének fejlesztése. 
Kompetencia: problémamegoldó képesség 
Autonómia: 
Szakmai felelősség, együttműködő képesség</t>
  </si>
  <si>
    <t>Knowledge: 
Students know the principles of the functioning of society.
Ability: Students develop their comprehensive and practical skills.
Attitude: They develop their attitude of social sensitivity. 
Problem Solving Competency 
Responsibility, autonomy: Professional responsibility and co-operative skills</t>
  </si>
  <si>
    <t>vizsgára bocsátás feltétele: félév végi zárthelyi dolgozat 50%-os teljesítése</t>
  </si>
  <si>
    <t>Requirement(s) for admission to examination: an end-term test with a minimum passing rate of 50%</t>
  </si>
  <si>
    <t xml:space="preserve">1. Andorka Rudolf (2010): Bevezetés a szociológiába. Osiris, Budapest. ISBN 963 389 848 
2. Mrázik Julianna (szerk.) (2017): A tanulás új útjai.Magya Nevelés és Oktatáskutatók Egyesülete, Budapest, ISBN  978 615 5657 01 6 
3. Giddens Anthony - Diamond Patrick (szerk.) (2006): Írások az egyenlőtlenségről, az egyenlősdiről és az új egyenlőségről. Napvilág Kiadó, Budapest ISBN 963 9350 93 1  
4. Ferge Zsuzsa (2010): Társadalmi áramlatok és egyéni szerepek. Napvilág, Budapest ISBN 978 963 9697 63 8 </t>
  </si>
  <si>
    <t>Environment and Human</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</si>
  <si>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zavar._x000D_
 Figyelemhiányos hiperaktivitás szindróma._x000D_
A tanulási zavarok és a figyelemhiányos hiperaktivitás zavar kapcsolata._x000D_
_x000D_
_x000D_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</si>
  <si>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</si>
  <si>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Autonómia, felelősség: 
Felelősséggel tartoznak a gyermek személyiségének sokoldalú, harmonikus kibontakoztatásáért, az egészséges fejlődéshez és fejlesztéshez szükséges személyi, tárgyi környezet megteremtéséért.</t>
  </si>
  <si>
    <t>Knowledge: 
Students have the knowledge about the obstructive and wracking factors in normal personality development. Furthermore, they also have the knowledge about the types of the most frequent psychical disorders in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supporting attitude. They find it important to cooperate with the family of problematic children and their milieu. 
Autonomy, responsibility: 
Students are responsible for the versatile, harmonious development of the child's personality, and the creation of  personal and material environment necessary for healthy development.</t>
  </si>
  <si>
    <t>Vizsgára bocsátás feltétele: félév végi zárthelyi dolgozat 50%-os teljesítése</t>
  </si>
  <si>
    <t>Requirement(s) for admission to examination:  an end-term test with a minimum passing rate of 50%</t>
  </si>
  <si>
    <t>Developmental Psychology (Theory and Practice)</t>
  </si>
  <si>
    <t>A fejlődéslélektan általános kérdései, módszerei. A fejlődéselméletek: Freud pszichoszexuális fejlődéselmélete, Erikson pszichoszociális fejlődéselmélete és Piaget kognitív fejlődéselmélete. Az egész életen át tartó fejlődés elméletei. Az anya-gyerek kapcsolat és a  kötődés szerepe a fejlődésben. A kötődés elméletei. Korai kötődési minták és hatásuk a kötődés további alakulására.  Az életkorok pszichológiája: a születés előtti életidő, fejlődés az élet első három évében, óvodáskor, kisiskoláskor, serdülőkor és az egész életen át tartó fejlődés. A kognitív, érzelmi, akarati és társas kapcsolati fejlődés jellegzetességei az egyes életkorokban.</t>
  </si>
  <si>
    <t>General questions and methods of developmental psychology. Theories of development: Freud’s Psychosexual Theory of Development, Erikson’s Psychosocial Theory of Development and Piaget's Theory of Cognitive Development. Theories of lifespan development. Mother-child relationship and the role of attachment in development. Theories of attachment. Early attachment patterns and their effect on long-term outcomes. Psychology of people at different ages: prenatal period, development in the first three years of life, preschool ages, younger school-age, adolescence and life-span development. Cognitive and emotional development and the development of will and social skills at different ages.</t>
  </si>
  <si>
    <t xml:space="preserve">Tudás: 
Birtokában van a fejlődéslélektan tudományához kapcsolódó alapvető ismereteknek, Ismeri az egyes korszakokhoz tartozó életkori sajátosságokat és az egyes korosztályok érési-fejlődési jellemzőit, törvényszerűségeit._x000D_
Képesség: 
Használja a fejlődéslélektani törvényszerűségekről és az életkorokról szerzett ismereteket_x000D_.
Attitűd: 
Igényli a megszerzett tudása bővítését, munkája során szem előtt tartja a tudományterület legújabb eredményeit módszertani innovációit. 
Autonómia és felelősség: 
Felelősséget vállal az adott korosztállyal folytatott tevékenységéért._x000D_
_x000D_
</t>
  </si>
  <si>
    <t>Knowledge: Students have basic knowledge about developmental psychology. They know the features of different ages and know the main characteristics and principles of maturation and development features at different developmental periods. 
Ability: They can apply their knowledge about principles of developmental psychology and the knowledge about different ages.                                                                      Attitude: They want to expand their knowledge and keep in mind most update results and methodological innovations of the discipline of developmental psychology.                                                                              Autonomy and responsibility: They take responsibility for their activities with children.</t>
  </si>
  <si>
    <t>A hallgató kompetenciájának megfelelő korosztályra vonatkozó beadandó, szemináriumi dolgozat elkészítése.</t>
  </si>
  <si>
    <t>Students submit a home assignment on the age group corresponding to their competences.</t>
  </si>
  <si>
    <t xml:space="preserve">1. Cole, Michael – Cole, S. Rita: Fejlődéslélektan. Osiris Kiadó, Bp., 2006, 22-448.p., ISBN: 9789633894736_x000D_
2. Margitics Ferenc: A személyiség fejlődése. Krúdy Könyvkiadó, Nyíregyháza, 2008, 7-217.p., ISBN 9789638731975_x000D_
3. Margitics Ferenc: A szülői mesterség iskolája. Scolar Kiadó, Bp., 2009, 9-63.p., ISBN 9789632441252_x000D_
</t>
  </si>
  <si>
    <t xml:space="preserve">Személyiségfejlődési és viselkedési zavarok </t>
  </si>
  <si>
    <t xml:space="preserve">1. Bagdy, E. (1994) Családi szocializáció és személyiségzavarok, Tankönyvkiadó, Budapest ISBN: 9631855856_x000D_
2. Murányi –Kovács E.- Kabainé Huszka A., (2003) A gyermekkori és a serdülőkori személyiségzavarok pszichológiája, Tankönyvkiadó, Budapest ISBN 9789631944365_x000D_
3. Ranschburg , J. (2012) Pszichológiai rendellenességek gyermekkorban, Saxum Könyvkiadó Kft. Budapest ISBN 9789632481975
 4. Cole, M. és Cole S.R.(2006): Fejlődéslélektan, Osiris Kiadó, Budapest.  ISBN: 9789633894736
5.  Vetró, Á. (2008) Gyermek és ifjúságpszichiátria, Medicina Könyvkiadó Zrt, Budapest ISBN 978 963 226 1584 _x000D_
 _x000D_
_x000D_
_x000D_
_x000D_
 _x000D_
</t>
  </si>
  <si>
    <t>Ethics</t>
  </si>
  <si>
    <t>Az európai erkölcsfilozófia irányzatai. Erkölcsi alapfogalmak. Az etikai rendszerek tipológiája (erkölcstanok, formális etika, személyiségetika stb.). Morálfilozófiai érvelések, bizonyítások, az erkölcs filozófiai megalapozhatóságának elméleti összefüggései. Modern etikai irányzatok, etikai dilemmák, elvi megoldási javaslatok.</t>
  </si>
  <si>
    <t>Trends of European moral philosophy. Moral concepts. The typology of ethical systems (morality, formal ethics, personality ethics, etc.). Moral philosophical arguments, proofs, the theoretical context of moral philosophical substantiation. Modern ethical trends, ethical dilemmas, conceptual solutions.</t>
  </si>
  <si>
    <t xml:space="preserve">Tudás:
 A hallgatók ismerik az erkölcsfilozófia és az etika alapfogalmait, fő irányzatait.
Képesség:
Erkölcsfilozófiai és etikai ismereteiket képesek adaptív módon alkalmazni a nevelő munkában.
Attitűd: 
Személyiségüket előítélet-mentesség, tolerancia, szociális érzékenység és segítő attitűd jellemzi.
Felelősségvállalás:
Felelősséget vállalnak munkájuk során hozott etikai döntéseikért és következményeiért.
</t>
  </si>
  <si>
    <t xml:space="preserve">Knowledge:
Students are familiar with the basic concepts of moral philosophy, ethics and main trends.
Ability:
They are able to involve their moral philosophical and ethical knowledge in their work.
Attitude:
Their personality is characterized by anti-prejudice, tolerance, social sensitivity, and helpful attitude.
Responsibility:
They take responsibility for their ethical decisions and consequences in their work.
</t>
  </si>
  <si>
    <t>a vizsgára bocsátás feltétele: egy esszé</t>
  </si>
  <si>
    <t>requirement for admission to examination: one essay</t>
  </si>
  <si>
    <t xml:space="preserve">Kötelező irodalom:
1. Nyíri Tamás: Alapvető etika. Szent István Társulat, Bp., 2003. ISBN 963 361 4953 
Ajánlott irodalom:
1. Arisztotelész: Nikomakhoszi etika. Bp., 1987. I, II. könyv ISBN: 9630740451
2. Alasdair Macintyre: Az erény nyomában. Bp., Osiris, 1999. (részletek) ISBN: 9633793327
3. Thomas Assheuer és Peter Sloterdijk szövegei a Vulgo 2000/1-2. számában, pp. 308-319. 
4. Hans Jonas: Az emberi cselekvés megváltozott természete. In: Környezet és etika. Szöveggyűjtemény. Szerk.: Lányi András és Jávor Benedek, L’Harmattan, Bp., 2005. pp. 25-36. ISBN 963-7343-17-2
</t>
  </si>
  <si>
    <t>The concept of multiculturalism, frameworks for its interpretation. Multicultural interaction is a European dimension. The role of language in multicultural relations. The role of globalization in the emergence of border identities. Concepts of multicultural education, the practice of intercultural education. The role of participation and cooperation in improving inter-group relations. Social inclusion and multiculturalism.</t>
  </si>
  <si>
    <t>Tudás: 
Ismerje a kultúra fogalmát, a kutúra és közösség kapcsolatát. Ismerje a multikulturalizmus fogalmát, az interkulturalitás iskolai lehetőségeit. Tudja az identitás kialakulásának folyamatát, a globalizáció hatását az identitásra. 
Képesség: 
Legyen képes a kultúrák közötti különbségek megértésére, a csoportközi kapcsolatk javítását eredményező módszerek alkalmazására.
Attitűd: 
Tolerálja a különbségeket, legyen empatikus a kisebbségi helyzetben élőkkel. 
Autonómia és felelősség: 
Látásmódját a lokális és globális összefüggések jellemezzék.</t>
  </si>
  <si>
    <t xml:space="preserve">Knowledge: 
Students are familiar with the concept of culture, the relationship between  culture and  community. Students know the concept of multiculturalism, the possibilities of interculturality in schools. They also know the process of identity creation, the impact of globalization on identity. 
Ability: 
Students are  able to understand the differences between cultures, to apply methods that result in improved inter-group relationships. 
Attitude: 
Students tolerate differences, are empathic with those in the minority situation. 
Autonomy and responsibility: 
The students' approach is characterized by local and global relations. </t>
  </si>
  <si>
    <t>Egy zárthelyi dolgozat, egy esettanulmány.</t>
  </si>
  <si>
    <t>Tudás:
A hallgató középszinten elsajátítja a szakterület szókincsét, megismerkedik az inkluzivitás fogalmával, gyakorlatával foglalkozó, nyomtatott, illetve digitálisan elérhető forrásokkal.
Képesség
Képes a szakterületet érintő szakszövegek lényegének megértésére, képes eligazodni a források között, képes önálló információszerzésre.  
Attitűd
A kurzus során elsajátítja azt az igényt, hogy a későbbiekben önállóan tájékozódjék a legfrisebb, akár idegen nyelvű forrásokból. 
Felelősség, autonómia
Feladatokhoz kapcsolódóan folyamatosan fejleszti idegen nyelvi szövegalkotási készségét.</t>
  </si>
  <si>
    <t>Knowledge: 
Students acquire the vocabulary of the field of study at intermediate level, are well informed of the sources on the theory and practice of inclusion available in printed and digital format.
Ability: 
Students understand the main ideas of technical texts in the special field, are able to study and evaluate sources and obtain information independently.
Attitude: 
During the course students  consider it to be important to keep informed of the most recent sources including those written in the foreign language ndividually.
Responsibility, autonomy: 
They use the knowledge acquired in their special field to improve themselves and their self-awareness.</t>
  </si>
  <si>
    <t>1. WILLIAMS, D. A., BERGER, J. B., &amp; MCCLENDON, S., A. (2005): Toward a model of inclusive  excellence  and  change  in postsecondary institutions.  Washington  D.C.: Association  of American  Colleges  and 
Universities
2. http://www.aacu.org/inclusive_excellence/ documents/williams_et_al.pdf
3. AINSCOW,   Mel   (2002): Index   for Inclusion: 
developing  learning  and  participation  in schools, revised  edition. CSIE, New Redland Building, Coldharbour Lane, Frenchay, Bristol. 
4. GAREL Jean-Pierre : De l’intégration scolaire à l’éducation inclusive : d’une normalisation à l’autre http://jda.revues.org/5397#text                                                                         5. HINZ,   Andreas   (2002):   Von   der   Integration   zur   Inklusion terminologisches    Spiel    oder    konzeptionelle    Weiterent-wicklung. Zeitschrift für Heilpädagogik 53. 
354-361.
6. Zukunftsorientierte Pädagogik: Erziehen und Bilden für die Welt von morgen. Wie Kinder in Familie, Kita und Schule zukunftsfähig werden. Norderstedt: Books on Demand. 2012. 
7. KRÜGER, Heinz-Hermann (2006) : Einführung in Theorien und Methoden der Erziehungswissen-schaft. Verlag Barbara Budrich Plagen &amp; Farmington Hills.</t>
  </si>
  <si>
    <t>Európai  trendek a nevelésben (angol-német-francia)</t>
  </si>
  <si>
    <t>Tudás:
A hallgató a kurzus végén ismeri az európai térség pedagógiai trendjeinek, a nevelés új módszerei elméleti hátterének és gyakorlati alkalmazásának angol, német vagy francia nyelvű szakmai szókincsét.
Képesség
A hallgató képes az európai trendekre vonatkozó idegen nyelvű ismeretanyag megértésére, befogadására, a szakmai nyelv ismerete birtokában a témában történő kommunikációra, idegennyelvű szakirodalom feldolgozására. 
Attitűd
A hallgató az idegennyelv-tudás birtokában igényli a pedagógiai trendekkel, változásokkal kapcsolatos kérdések idegen nyelven elérhető szakirodalmának megismerését, feldolgozását.
Felelősség, autonómia
Feladatokhoz kapcsolódóan folyamatosan fejleszti idegen nyelvi szövegalkotási készségét.</t>
  </si>
  <si>
    <t>Knowledge: Students know the English, German or French terminology of European  trends of pedagogy as well as that of the theoretical background of new education methods and their practice. 
Ability: Students are able to understand and study foreign-language articles related to European education trends.They can communicate about this field and are able to study special literature.
Attitude: Having completed the course, students consider it to be important to know and study foreign-language special literature related to trends of pedagogy.
Responsibility, autonomy: They use the knowledge acquired in their special field to improve themselves and their self-awareness.</t>
  </si>
  <si>
    <t>1. WILLIAMS, D. A., BERGER, J. B., &amp; MCCLENDON, S., A. (2005): Toward a model of inclusive  excellence  and  change  in postsecondary institutions.  Washington  D.C.: Association  of American  Colleges  and 
Universities
2. http://www.aacu.org/inclusive_excellence/ documents/williams_et_al.pdf
3. AINSCOW,   Mel   (2002): Index   for Inclusion: developing  learning  and  participation  in schools, revised  edition. CSIE, New Redland Building, Coldharbour Lane, Frenchay, Bristol. 
4. GAREL Jean-Pierre : De l’intégration scolaire à l’éducation inclusive : d’une normalisation à l’autre http://jda.revues.org/5397#text                                                                         5. HINZ,   Andreas   (2002):   Von   der   Integration   zur   Inklusion terminologisches    Spiel    oder    konzeptionelle    Weiterent-wicklung. Zeitschrift für Heilpädagogik 53. 
354-361.
6. Zukunftsorientierte Pädagogik: Erziehen und Bilden für die Welt von morgen. Wie Kinder in Familie, Kita und Schule zukunftsfähig werden. Norderstedt: Books on Demand. 2012.
7.  KRÜGER, Heinz-Hermann (2006) : Einführung in Theorien und Methoden der Erziehungswissen-schaft. Verlag Barbara Budrich Plagen &amp; Farmington Hills.</t>
  </si>
  <si>
    <t>Összefüggő szakmai gyakorlat</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</si>
  <si>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</si>
  <si>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</si>
  <si>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</si>
  <si>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The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</si>
  <si>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t>BAI0123</t>
  </si>
  <si>
    <t>BAI0135</t>
  </si>
  <si>
    <t>BAI0134</t>
  </si>
  <si>
    <t>BAI0124</t>
  </si>
  <si>
    <t>BAI0130</t>
  </si>
  <si>
    <t>BAI0121</t>
  </si>
  <si>
    <t>BAI0126</t>
  </si>
  <si>
    <t>BAI0131</t>
  </si>
  <si>
    <t>BAI0125</t>
  </si>
  <si>
    <t>BAI0122</t>
  </si>
  <si>
    <t>1. Bábosik István - Borosán Lívia – Hunyady Györgyné – M. Nádasi Mária – Schaffhauser Franz (2011): Pedagógia az iskolában. ELTE Eötvös Kiadó, Budapest.   ISBN: 9789633120422                             2. Hegedűs Judit (2014): Gyermekvédelem az iskolában. In: Jó szülő-e az állam? Rubeus Egyesület (2014) 327-343 oldal (http://rubeus.hu/wp-content/uploads/2014/05/CPnemzetkozi_2014_final.pdf)                                                                       3. 2011. évi CXC. törvény A nemzeti köznevelésről. Magyar Közlöny. 162. szám. 2011. december 29.                                             
4. Jelentés a magyar közoktatásról 2010</t>
  </si>
  <si>
    <t xml:space="preserve">A nevelés fogalma, a nevelhetőség kérdése. A család, mint nevelési színtér. Nevelési stílusok a családban, a diszfunkcionálisan működő család.  Az óvodás gyermek fejlesztésének pedagógiai elvei, módszerei. Az óvodai nevelés sajátosságai. Az iskola funkciói, az iskolás gyermekkel való foglalkozás pedagógiája. Tanulás  és tanulástámogatás az iskolában. Az ifjúkor és sajátosságai. </t>
  </si>
  <si>
    <t>The concept of education, and the question of reproducibility. The family as an educational scene. Educational styles in the family, a dysfunctionally working family. Pedagogical principles and methods of developing kindergarten children. Characteristics of kindergarten education.  Functions of the school. The pedagogy of teaching a school child. Learning and learning support at school. The pedagogy of youth.</t>
  </si>
  <si>
    <t xml:space="preserve">Tudása: 
Ismeri az egyes életkorok főbb sajátosságait, az egyes életkorokhoz kapcsolódó nevelési színtereket. Ismeri a különböző életkorok  nevelésének fő elveit, módszereit, a nevelési nehézségeket. Ismeri a nevelési intézmények működésének pedagógiai elveit, sajátosságait. 
Képességei: 
Képes a szociálpedagógiai célcsoportok nevelési sajátosságainak felismerésére és a szakszerű módszerválasztásra.  Képes különböző szociálpedagógiai színtereken nevelési feladatok ellátására,  nevelési problémák megoldására. 
Attitűdje:  
Törekszik az egyes életkorokról való pedagógia ismereteinek bővítésére, a felmerülő nevelési problémahelyzetek kooperatív  megoldására. 
Autonómiája és felelőssége:
Felelősséget vállal az egyénekkel, csoportokkal végzett pedagógiai tevékenységeiért, munkáját a szakmai, etikai normák alapján végzi.  </t>
  </si>
  <si>
    <t>Knowledge: 
Students know the main characteristics of each age and the educational backgrounds associated with each age. They are familiar with the main principles, methods, and educational difficulties of various ages. They have a clear view on the pedagogical principles and features of  educational institutions.
Ability: 
They are capable of recognizing the educational characteristics of  social pedagogical target groups and of  selecting the proper methods professionally. They can perform educational tasks in various social pedagogical scenes, and solve educational problems.
Attitude:  
They strive to expand their knowledge of pedagogy related to different ages and to cooperate in solving  educational problems that arise. 
Autonomy and responsibility: 
They take responsibility for their pedagogical activities carried out with individuals and groups, and perform their work following  professional ethical standards.</t>
  </si>
  <si>
    <t>An in-class test with a minimum passing rate of 50%, and  developing and presenting a home project</t>
  </si>
  <si>
    <t>Sociology of Family</t>
  </si>
  <si>
    <t xml:space="preserve">The concept and framework of the family. Social determination of family types, relationships, family networks. Social functions of the family and their changes. Family disfunction, support systems and institutions. Marital conflicts, divorce trial and divorce. The unique and social features of choosing a partner, homogamy, heterogamy. Families' lifestyle, studies into family subculture.
</t>
  </si>
  <si>
    <t>Knowledge:
Students know the basics of several knowledge systems related to different areas such as social assistance, social policy and social work, and they are also familiar with their psychological, legal, administrative, health and pedagogical aspects.  They are aware of  various social  problems, unmet needs, and threatening factors. They have knowledge of the society, the users of social pedagogy, their target groups and environment.
Ability:
Students can understand how society works and are capable of systematically analyzing its rules. They are able to reveal and interpret the causes and consequences of socially unfavourable situations.
Attitude:
Students possess the diversity of sociological thinking, which is authentically represented in their environment.
Autonomy and responsibility:
They act in an independent and constructive way and they are strong advocates in professional co-operation within and outside the institution.</t>
  </si>
  <si>
    <t>Esélyegyenlőségi ismeretek</t>
  </si>
  <si>
    <t>Studies of Equal Opportunities</t>
  </si>
  <si>
    <t>Az esélyegyenlőség fogalma és európai dimenziói. Az esélyegyenlőség társadalmi, közpolitikai feltételei, törvényi szabályozása. Az esélyteremtés pedagógiai paradigmái és alternatívái. A strukturális egyenlőtlenségek hatása a tanulói teljesítményre. A szociális tanulás, viselkedés és cselekvés összefüggései.  Az intézményi esélyegyenlőségi terv fejezetei. Egyéni fejlesztési tervek az esélyegyenlőség szolgálatában.</t>
  </si>
  <si>
    <t>The concept of equal opportunities and European dimensions of equal opportunities. The social, public policy conditions and  legal regulation of equal opportunities. Pedagogical paradigms and alternatives to creating opportunities. Impact of structural inequalities on pupil performance. The context of social learning, behavior and action. Chapters of the institutional equality plan. Individual development plans for equal opportunities.</t>
  </si>
  <si>
    <t>Tudás: 
A hallgató ismerje az esélyegyenlőség fogalmát és megteremtésének stratégiáit. Ismerje a társadalom strukturális egyenlőtlenségeit és azok csökkentésének paradigmáit.
Képesség: 
Legyen képes átlátni az esélyegyenlőség alternatíváit, és ez alapján esélyegyenlőségi tervet készíteni. 
Attitüd: 
Empátiával viszonyuljon a hátrányos helyzetben lévő szülőkhöz és gyermekeikhez. 
Autonómia és felelősség: 
Elkötelezett a minőségi munka iránt.</t>
  </si>
  <si>
    <t>szóbeli beszámoló</t>
  </si>
  <si>
    <t>oral report</t>
  </si>
  <si>
    <t>Gyermek- és ifjúságvédelem</t>
  </si>
  <si>
    <t>A hazai és nemzetközi gyermekvédelem XX.századi jellemző tendenciáinak elemzése. A magyar gyermekvédelmi rendszer törvényi rendezése során lérejövő és alakuló intézményi struktúra felépülése és összekapocsolódó feladatainak áttekintése és elemzése</t>
  </si>
  <si>
    <t xml:space="preserve">Analysis of typical tendencies of national and international child protection in the 20th century. The institutional structure emerging and evolving during the legal settlement of the Hungarian child protection system. Review and analysis of its interconnected tasks.
</t>
  </si>
  <si>
    <t xml:space="preserve">Tudás:
Ismeri a szociális segítségnyújtáshoz szükséges, elsősorban társadalomismereti, társadalom- és szociálpolitikai, szociális munkára vonatkozó, másrészt pszichológiai, jogi, igazgatási, egészségügyi, pedagógiai ismeretrendszerek alapjait. 
Ismeri a különböző társadalmi és szociális problémákat, a kielégítetlen szükségleteket, a veszélyeztető tényezőket.
Ismerettel rendelkezik a társadalomról, a szociálpedagógia felhasználóiról, célcsoportjairól és azok környezetéről.
Ismeri a szociális, a gyermekjóléti, a gyermekvédelmi, a nevelési intézmények működését, azok jogi szabályozását.
Képesség:
Képes a szociális problémák, szükségletek, veszélyeztető tényezők felismerésére,
Képes az egyének, családok, csoportok, közösségek jog- és érdekérvényesítő képességének fejlesztésére.
Képes a gyermekjóléti, gyermekvédelmi, és szociális szolgáltatásokat nyújtó, valamint nevelési intézményekben szociálpedagógiai szakmai munka végzésére, az elsajátított társadalomismereti, pszichológiai, jogi, igazgatási, egészségügyi ismeretek és alapelvek alkalmazására.
Képes a szociális szakmai tevékenységhez szükséges prevenciós és problémakezelő módszerek, technikák hatékony és innovatív alkalmazására.
Attitűd:
Rendelkezik a társadalomtudományi gondolkodás sokszínűségével, azt hitelesen képviseli környezetében.
Rendelkezik a társadalmi problémák iránti érzékenységgel, elkötelezett az európai értékek lokális alkalmazására, szemléletét áthatja az elesettek és kiszolgáltatottak melletti szolidaritás, az előítéletek elleni küzdelem.
Érzékeny és nyitott a társadalmi problémákra.
Felelősség, autonómia:
A szakmai és szakmaközi együttműködés során felelősségteljesen jár el.
Önálló, konstruktív és erős érdekérvényesítő az intézményen belüli és kívüli szakmai együttműködések során.
</t>
  </si>
  <si>
    <t xml:space="preserve">Knowledge:
Students are familiar with the basics of social assistance, especially related to social studies, social policy, social work, and also psychological, legal, administrative, health and pedagogical knowledge systems.
They are familiar with various social problems, unmet needs, and threatening factors.
They have knowledge about society, users and target groups of social pedagogy, and their environment.
They are familiar with the operation of social, child welfare, child protection and educational institutions and their legal regulations.
Ability:
Students are able to recognize social problems, needs, risk factors.
They are able to develop the ability of individuals, families, groups, communities to enforce their rights and interests.
They are able to carry out professional social pedagogical work in institutions providing child welfare, child protection and social services and in educational institutions, and to use the acquired social, psychological, legal, administrative, medical knowledge and principles.
They are able to use the prevention and problem-solving methods, techniques that are needed for social work in an efficient and innovative way.
Attitude:
Students possess the diversity of sociological thinking, which they genuinely represent in their environment.
They are sensitive to social problems, are committed to the local application of European values, their perception is guided by the solidarity with the fallen and the defenceless and by the combat against prejudice.
They are sensitive and open to social problems.
Responsibility, autonomy:
They act responsibly through professional and inter-professional cooperation.
They are independent, constructive and strong negotiators throughout professional co-operation within and outside the institution.
</t>
  </si>
  <si>
    <t xml:space="preserve">1. Herczog Mária(2001): Gyermekvédelmi kézikönyv Budapest, KJK, 
2.Herczog Mária(szerk.)(2007): Kézikönyv a gyermekjogi egyezmény alkalmazásához. http://www.csagyi.hu/images/stories/projektek/archiv/vanjogod/kezikonyv_gyermekjogi_egyezmeny.pdf (letöltés 2015 május 5.)
3. Veczkó József (2002): A gyermek-és ifjúságvédelem alapjai. A gyermekközpontú társadalomért. APC – Stúdió, Gyula
4. Volentics Anna(1996): Gyermekvédelem és reszocializáció Nemzeti Tankönyvkiadó, Budapest, 
</t>
  </si>
  <si>
    <t>Introduction to Corrective Pedagogy Special</t>
  </si>
  <si>
    <t>Special needs education as a science. History and legal regulation of Special needs education. The concept, formation, types and classification of disability. The concept and the personal and institutional development of visual and hearing impairment. The concept, causes, types and development possibilities of motion impairment and speech impairment. The concept, types, development possibilities of intellectual disability and multiple disability. Principles, methods: integration, inclusion.</t>
  </si>
  <si>
    <t xml:space="preserve">Tudása:                                                                     Ismeri a gyógypedagógia fogalmát, alapfogalmi rendszerét. Tudja a fogyatékosság  értemezésének változásait, jogi fejlődését. Ismeri az integráció, inklúzió fogalmát. Ismeri a a gyógypedagógia főbb területeit, a gyermekek ellátásának iskolai lehetrőségeit saját kompentenciáin belül.                                                                Képességei: 
Képes a speciális tanulói igények felismerésére. Képes a  gyógypedagógiai ellátást igénylő tanulók segítésére szakmai irányítás mellett. 
Attitűdje:                                                                            Rendelkezik a társadalmi problémák iránti érzékenységgel, a fogyatékkal élő tanulók iránti empátiával, segítő attitűddel. 
Autonómiája és felelőssége:  
Szakmai együttműködés során felelősen jár el, kiáll a jogi, etikai szakmai normák betartása mellett. </t>
  </si>
  <si>
    <t xml:space="preserve">Knowledge:   
Students are familiar with the notion of special needs education, its basic conceptual system. They know the changes in the definition of disability and its legal development. They know the concept of integration and inclusion. They are familiar with the main areas of special needs education, the school facilities for the provision of children within their own competences.                                                     
Ability: 
They are able to recognize special student needs. They are capable of helping students with special educational needs under professional guidance.  
Attitude:  They have sensitivity to social problems, empathy for disabled students, and a helping attitude. 
Autonomy and responsibility: 
They show responsibility through professional co-operation, in compliance with legal and ethical and professional standards.
</t>
  </si>
  <si>
    <t>Study of ethnically plural societies. Race, nation, ethnic group, minorities. Minority - majority. Minority typology. Racism, Ethnocentrism, Nationalism, Stereotyping and Prejudice, Discrimination and xenophobia, Immigrant Minorities, Immigration and Ethnicity, Integration, Assimilation, Multiculturalism. Nationalities in Hungary.</t>
  </si>
  <si>
    <t>Knowledge:
Students are familiar with the basics of social assistance, especially related to social studies, social policy, social work, and also psychological, legal, administrative, health and pedagogical knowledge systems. They are familiar with various social problems, unmet needs, and threatening factors.They have knowledge about society, users and target groups of social pedagogy, and their environment.
Ability:
They are capable of recognizing the regularities of society, of systematically analyzing them, of discovering and interpreting the causes of socially unfavourable situations, and their consequences.
Attitude:
Students possess the diversity of sociological thinking, which they genuinely represent in their environment.
Autonomy and Responsibility:
They are independent, constructive and strong negotiators throughout professional co-operation within and outside the institution.</t>
  </si>
  <si>
    <t>Sociology of Education</t>
  </si>
  <si>
    <t>Context of human existence, culture and community, characteristics of the process of individualization and socialization. Presentation of the relationship between education and society, based on educational theoretical and social theoretical analyses. Social inclusion frameworks, changes in formal and informal education. Social conditions of institutional education, changes in social expectations and their impact on the practice of education.</t>
  </si>
  <si>
    <t>Students are familiar with the culture creation and preservation mechanisms, the relationship between individual and community. They know the mechanisms of socialization, formal and informal stages of education. They are familiar with the impact of differences in literacy and education on mobility. Students are able to recognize the regularities of the functioning of society. They are able to analyze comprehensively the regularities of the socialization of target groups of social pedagogy. They are characterized by a diverse way of social thinking and a sensitivity to social problems.</t>
  </si>
  <si>
    <t>requirement for admission to examination: e.g., an end-term test with a minimum passing rate of 50%</t>
  </si>
  <si>
    <t xml:space="preserve">Nevelés- és oktatásszociológia </t>
  </si>
  <si>
    <t>BAI0128</t>
  </si>
  <si>
    <t xml:space="preserve">A tantárgy tartalma
- A mentálhigiéné fogalma, helye a tudományok rendszerében, szükségessége, története. Mentálhigiéné módszerei. A prevenció és a promóció fogalma, a két fogalom szemléletbeli különbsége. A mentálhigiéné laikus intézményei (támogató hálók, a család, és az önsegítő csoportok). Mentálhigiéné professzionális intézményei. A családi és intézményi mentálhigiéné feladatai és módszerei.A segítők mentálhigiénés szükségletei – a burn- out szindróma.
</t>
  </si>
  <si>
    <t>Subject Content: The definition of mental hygiene, its relation to other scientific fields and its necessity and history. The methods of mental hygiene. The concept of prevention and promotion, the conceptual difference between them. Non professional institutions (supporting networks, family and self-help groups). Professional institutions of mental hygiene. The object and the methods of mental hygiene in families and institutions. The need of professional helpers- burnout syndrome.</t>
  </si>
  <si>
    <t>Tudás:
- Ismeri a mentálhigiéné alapfogalmait és alkalmazási területeit, módszereit.                                                              - Ismeri a kiégés tüneteit, veszélyét, a prevenció jelentősségét.                                                   
Képesség:
- Képes a pszichológiai jellegű, a nevelés során keletkező problémák felismerésére.
Attitűd:
- Empatikussá, érzékennyé és elfogadóvá válik a személyiségbéli különbségekkel kapcsolatban.                                               - Elfogadja és a gyakorlatban is megvalósítja az egészségmegörző szemléletet és életvitelt.
Autonómia és felelősség:
- Felelősségel tartozik az egyén személyiségének sokoldalú, harmonikus kibontakoztatásáért.</t>
  </si>
  <si>
    <t xml:space="preserve">Knowledge:
Students know the basic concepts and methods of mental hygiene, and its fields of application.                                                                     Students know the symptoms and risks of burnout; and the importance of prevention.
Ability:
Students are able to recognise the psychological problems arising in educational work.
Attitude:
Students become empathetic, sensitive and tolerant with different personality.  Students adopt and practise the attitude and lifestyle of health preservation. 
Responsibility and autonomy:
Students are responsible for the complex and harmonious development of individuals' personalities. 
</t>
  </si>
  <si>
    <t>PPT presentation and a mid-term test with a minimum passing rate of 50%</t>
  </si>
  <si>
    <t>Otthon jellegű intézmények nevelőmunkája</t>
  </si>
  <si>
    <t xml:space="preserve">Definition of home-type institutions and their classification. Basic functions and legal background of home-type institutions. Characteristics, principles and methods of day-care and dormitory education. Institutions for child protection: residential homes, temporary homes, family day-care, daytime education and care institutions. Nursing and caring institutions: homes for the elderly, social care institutions.
</t>
  </si>
  <si>
    <t>Tudása:                                                                     Ismeri az otthon jellegű intézmények,típusait, funkcióit, működésük jogi hátterét.  Ismeri az otthon jellegű intézmények fő pedagógiai (szociálpedagógiai) tevékenységeit. 
Képességei: 
Képes pedagógiai feladatokat ellátni ezen intézményekben. Képes szociálpedagógiai célcsoportok számára foglalkozások, szabadidős tevékenységek szervezésére, lebonyolítására.
Attitűdje:
Rendelkezik a rászorulók melletti szolidaritással, segítő attitűddel, szakmai igényességgel. 
Autonómiája és felelőssége: 
Felelősséget vállal tevékenységéért az otthon jellegű intézményekben, önállóan, konstruktívan végzi munkáját. .</t>
  </si>
  <si>
    <t xml:space="preserve">Knowledge: 
Students are familiar with home-type institutions, their types, functions and the legal background of their operation. They are familiar with the main pedagogical (social pedagogical) activities of home-type institutions. 
Ability: 
Students are able to performe pedagogical tasks in these institutions. They are able to organize and carry out sessions and leisure activities for social pedagogy target groups.                                                    Attitude: 
They are characterized by solidarity, a supportive attitude and professionalism towards the needy. 
Autonomy and responsibility: 
They take responsibility for their activities in home-type institutions. Their work is carried out independently and constructively.
</t>
  </si>
  <si>
    <t>Szociálterápiás szerepjáték</t>
  </si>
  <si>
    <t xml:space="preserve">During the training, we raise consciousness regarding our attitude towards our previous and present experiences, we notice our own behaviour patterns and those of others, induce creativity and intuition, thus, supporting the assertion of clients. </t>
  </si>
  <si>
    <t xml:space="preserve">Tudás:
Ismeri a szociálpedagógia fogalomkészletét, történetét, elméleteit. Ismerettel rendelkezik a szociálpedagógia gyakorlatáról.
Ismeri a szociálpedagógia színtereit, a szociálpedagógiában alkalmazott munkaformákat, módszereket.
Képesség:
Képes a szociális szakmai tevékenységhez szükséges prevenciós és problémakezelő módszerek, technikák hatékony és innovatív alkalmazására.
Képes a szociálpedagógusi munkában a szakmai etikai normák hatékony érvényesítésére.
Attitűd: 
Munkáját kapcsolatteremtés- és fenntartás, konfliktusmegoldási készség, lokális és globális problémák iránti érzékenység és megoldási készség, empátia, kooperáció, segítő attitűd és fejlett kommunikációs készség jellemzi.
Emberi kapcsolataiban humánus és etikus magatartású, szakmai feladatainak ellátása során a szociális munka etikai kódexét betartja.
Ismereteit empátiával, toleranciával, rugalmassággal, kreativitással alkalmazza.
Egyéni munkájában reális önismerettel, önértékeléssel rendelkezik, önmagát kritikusan szemléli.
Felelősség,autonómia:
Felelősséget vállal az egyénekkel, csoportokkal, közösségekkel végzett szociálpedagógiai tevékenységért
</t>
  </si>
  <si>
    <t xml:space="preserve">Knowledge:
Students are familiar with the conceptual set, history and theories of social pedagogy. They have knowledge of the practice of social pedagogy.
They are familiar with the scope of social pedagogy as well as working modalities and methods used in social pedagogy.
Ability:
Students are able to apply prevention and problem-solving methods and techniques needed for social work in an effective and innovative way. 
They are able to effectively enforce professional ethical standards in their social pedagogical work.
Attitude:
The students’ work is characterized by conflict-solving skills, sensitivity and solving skills in regard to local and global problems, empathy, co-operation, a supportive attitude and advanced communication skills as well as establishing and maintaining contacts.
In their human relations, they show human and ethical behaviour. They adhere to the ethical code of social work while performing their professional tasks. 
They use their knowledge with empathy, tolerance, flexibility and creativity.
In their individual work, they are characterized by realistic self-knowledge and self-esteem. They look critically at themselves.
Responsibility and autonomy:
Students take responsibility for their social pedagogical activities with individuals, groups, and communities.
</t>
  </si>
  <si>
    <t>Társadalom- és szociálpolitika</t>
  </si>
  <si>
    <t>Social policy</t>
  </si>
  <si>
    <t>Interpretation of social policy, its relation to other policies, frameworks and objectives of social policy. The values, principles and intervention techniques affecting social policy and the actors, subjects and developers of social policy. The institutional system of social policy, the formation of state social policy. The emergence and crisis of welfare state, welfare state typologies, welfare models. Social policy as a need for satisfaction, the types and levels of needs, dilemmas of poverty and treatment, poverty and aid. Dimensions and social policy management of social exclusion.</t>
  </si>
  <si>
    <t>Tudás: 
Ismeri a szociálpolitika értelmezési kereteit, viszonyát más társadalmi alrendszerekhez. Ismeri a társadalmi egyenlőtlenségek kezelésének intézményes formáit, a társadalmi kirekesztődés megakadályozásának szociálpolitikai eszközeit. 
Képesség: 
Társadalmi jelenségek-szegénység, kirekesztődés-elemzésére, és a következtetések alkalmazására.
Attitűd:
Elkötelezett a szociális problémák megoldása iránt,elutasítja az előítéleteket és a hátrányos megkülönböztetést.  
Felelősség és autonómia: felelősséget vállal a munkájáért, elkötelezett a társadalmi problémák megoldása iránt.</t>
  </si>
  <si>
    <t xml:space="preserve">Knowledge: 
Students know the framework of social policy, its relation to other social subsystems. They are familiar with the institutional forms of addressing social inequalities as well as with the social policy instruments for preventing social exclusion.
Ability: 
Students are able to examine social phenomena, like poverty or exclusion. They can draw their conclusions. 
Attitude: 
Students are committed to solving social problems, reject prejudices and discrimination. 
Responsibility and autonomy: 
Students take responsibility for their work and are committed to solving social problems.
</t>
  </si>
  <si>
    <t xml:space="preserve">Krémer Balázs: Bevezetés a szociálpolitikába. Napvilág kiadó Budapest, 2006. 
Ferge Zsuzsa: Elszabaduló egyenlőtlenségek. Társadalompolitikai Olvasókönyvek, ELTE Bp. 2000
Sziklai István: Az EU szociális Politikái. Elektronikus tananyag. ELTE TáTK. www.tankonytar.hu
Ladányi János - Szelényi Iván: A kirekesztettség változó formái  Napvilág Kiadó, Budapest 2004.                        </t>
  </si>
  <si>
    <t>Szakmai identitás fejlesztése ( Önismeret)</t>
  </si>
  <si>
    <t>Nevelési-oktatási intézmények prevenciós feladatai</t>
  </si>
  <si>
    <t>1. Hegyesi-Kozma-Talyigás (szerk.2006):A szociális munka elmélete és gyakorlata. Wesley Kiadó Bp.  ISBN: 9638718145                                                                                                                                                                                                                  2. Lévai Katalin (szerk.) (1993) Szöveggyűjtemény a szociális munka elmélete és gyakorlata tantárgy tanításához. Budapest, Medicina K.                               3.  Stang Tünde (2002): Szociális munka családokkal. In: Kozma Judit (szerk.) (2002) Kézikönyv szociális munkásoknak. Budapest. Szociális Szakmai Szövetség.ISBN azonosító: 963 00 9972</t>
  </si>
  <si>
    <t xml:space="preserve">1.Kornai János (1996): Az állampolgár és az állam: a jóléti rendszer reformja. Mozgó Világ. 2. szám 
2. Nagy Gábor Miklós (2005): Jóléti helyett esélyt teremtő önkormányzatok. Comitatus, 3.sz. 5-20.
3. Nyilas Mihály (2009): A jóléti állam a 21. században. Hilscher Rezső Szociálpolitikai Egyesület.  ISBN: 9789638845528 ·
4. Papházi Tibor (2002): Kistelepülések szociális ellátó tevékenységéről statisztikai adatok alapján. Kapocs. december 
5. Sziklai István (2012,szerk.): Az Európai Unió szociális politikái. E-jegyzet. http://tatk.elte.hu/file/EU_szocialis_politikai_3_meta.pdf 
</t>
  </si>
  <si>
    <t xml:space="preserve">1. Paulovics Anita - Panyi Béla - Pap Gábor - Hallók Tamás - Bátyi Emes (2012): Alkotmányjog Miskolci Egyetemi Kiadó,  ISBN 987 615 5216 32 9.                                                                                                                                                               2.Magyarország Alaptörvénye (2011. IV. 25): Magyar Közlöny 2011. 43. szám                          3. Bíró György- Besenyei Lajos (2006) : Személyek joga, Miskolc Novotni Alapitvány, ISBN 978-963-9360-45-7.                          4. Egresi Katalin – Pongzácz Alex – Szigeti Péter – Takács Péte (2016)r: Államtan. SZE DF ÁJK Jogelméleti Tanszék, Győr . ISBN 978 615 5391 72 9
</t>
  </si>
  <si>
    <t>1. Bábosik István (szerk., 2011): Pedagógia az iskolában. ELTE Eötvös Kiadó, Budapest. ISBN: 9789633120422                                                                           2.  Kozma Tamás-Tomasz Gábor (2003): Szociálpedagógia. Szgy. Osiris Kiadó. Budapest.  ISBN:
9789633894057                                                       3. Katonáné Pehr Erika- Herczog Mária (2011, szerk.): A gyermekvédelem nagy kézikönyve. Complex Kiadó.ISBN: 9789632950860</t>
  </si>
  <si>
    <t xml:space="preserve">1. Csontos Ágnes (ford.)2007): AZ ÉFT (Érzelmi Felszabadulás Technika) Kézikönyve. Fordìtotta: Csontos Àgnes @ www.emotionalfreedom.net 
A fordìtàs Gary Craig EMOTIONAL FREEDOM TECHNIQUES 6. kiadása alapján készült.
http://emk.hu/wp-content/uploads/2010/03/EFT-kezikonyv.pdf  (letöltés 2017 április23.)
</t>
  </si>
  <si>
    <t>1.Kozma Tamá (2001): Bevezetés a nevelésszociológiába. Nemzeti Tankönyvkiadó, Bp.,  ISBN 978 9631903676                              2. Varga Aranka (szerk.2015): A nevelésszociológia alapjai. PTE BTK Neveléstudományi Intézet, Pécs. ISBN (html) 978-963-642-852-5.                                3.Csapó Benő (2002):  Az iskolai műveltség.Osiris Kiadó Budapest, ISBN: 9633892384
4. Bánlaky Pál (2005): Családszociológia. Wesley Kiadó Budapest,  ISBN 9638681160</t>
  </si>
  <si>
    <t xml:space="preserve">    1. Bagdy Emőke- Telkes József (2002): Személyiségfejlesztő módszerek az iskolában. Nemzeti Tankönyvkiadó, Budapest ISBN: 9631902315
    2. Gary Kroehnert (2005): 102 extra tréninggyakorlat. Z-Press Kiadó, Budapest ISBN:9639493162
     3. Rudas János (2007): Delphi örökösei. Lélekben Otthon Kiadó, Budapest.ISBN:9639771030
     4.  Rudas János (2011): Javne örökösei. Lélekben Otthon Kiadó, Budapest.ISBN: 9789639771499
</t>
  </si>
  <si>
    <t>kéz zárthelyi dolgozat min 50%-os teljesítéssel</t>
  </si>
  <si>
    <t xml:space="preserve">1. 2012. évi C. törvény a Büntető Törvénykönyvről
2. Balogh Ágnes-Tóth Mihály (2015): Magyar Büntetőjog- Általános rész, Osiris Kiadó, Budapest,  ISBN 9789632762562
3. Blaskó Béla (2014): Büntetőjogi jogesettár. Rejtjel Kiadó 
</t>
  </si>
  <si>
    <t>1.Buda Béla (2003): A lélek egészsége. A mentálhigiéné alapkérdései. Nemzeti Tankönyvkiadó, Bp.,  12-56., 117-126., 211-226.p. ISBN 963 1932 761
2. Buda Béla(2002): A mentálhigiéné szemléleti és gyakorlati kérdései (Újabb tanulmányok). Animula, Bp. ISBN 963 052 412
3. Gerevich József (2001): Közösségi mentálhigiéné. Animula, Bp.,  ISBN 963 282 2609</t>
  </si>
  <si>
    <t xml:space="preserve">1. Donáth Tibor (2008): Anatómia-élettan. Medicina Könyvkiadó, Bp.,. ISBN 978 963 226 132 4                                                                                  2.  Mándi Barnabás (2006): Anatómia-élettan. Medicina Könyvkiadó, Bp., ISBN 963 242 861 7                                          3. Osváth Péter (2010): Sportélettan, sportegészségtan. Bp., ISBN 978 963 06 8484 2                         4. Az elsősegély kézikönyve, Subrosa Kiadó, Budapest 1993                                               Human Anatomy &amp; Physiology, (1993) WCB Publishers, Oxford                                                                   </t>
  </si>
  <si>
    <t xml:space="preserve">1. Bábosik István (2004): Neveléselmélet. Osiris Kiadó, Budapest .ISBN: 9789633896556                                     2. Bábosik Zoltán ( 2004): Irányzatok és elméletek a nevelésfilozófiában. OKKER  Kiadó, Budapest. ISBN
9789639228894                                                                                                                                                                        
3.  Bábosik István (2011, szerk.): Pedagógia az iskolában. ELTE Eötvös Kiadó, Budapest. ISBN: 9789633120422
</t>
  </si>
  <si>
    <t>A tanulás formális és informális színterei</t>
  </si>
  <si>
    <t xml:space="preserve">1. Görög Mihály (2001): Bevezetés a projektmenedzsmentbe. Aula, Budapest.ISBN: 9789639215115 
2. Horváth H. Attila (2011): Informális tanulás az Aranycsapat korában. Gondolat Kiadói Kör, Budapest.ISBN: 9789636933739 
3. Torgyik Judit (2013): A tanulás színterei felnőtt- és időskorban. Eötvös József Könyvkiadó. Budapest. ISBN:  978 963 9955 38 7
4. Tót Éva (2008): A nem-formális és informális tanulás elismerése. Oktatási és Kulturális Minisztérium. ISBN 978-963-87399-3-3. 
</t>
  </si>
  <si>
    <t xml:space="preserve">1. Freisinger Edéné (2009): Irodai ügyvitel. –Budapest, Nemzeti Tankönyvkiadó, 112 p., ISBN 9789631953794_x000D_
2. Veres Gabriella (2011): Ügyviteli ismeretek : belső jegyzet. Nyíregyháza, 91 p. _x000D_
</t>
  </si>
  <si>
    <t xml:space="preserve">1. 2013. évi V. törvény – a Polgári Törvénykönyvről, 1993. évi III. törvény- a szociális igazgatásról és a szociális ellátásokról,                               2. Filó Erika, Katonáné Perh Erika: Gyermeki jogok, szülői felelősség és gyermekvédelem, HVG-Orac 2015, Budapest ISBN: 978 963 258 270                        3.Polgári jog III/VI. Családjog (Kőrös András szerk.)  HVG-Orac, 2014. Budapest ISBN: 978 963 258 244 3
</t>
  </si>
  <si>
    <t xml:space="preserve">1. Zászkaliczky Péter- Veres Tamás (2016.szerk,) Tágabb értelmen vett gyógypedagógia. ELTE BGGYK. ELTE Eötvös Kiadó, Budapest .ISBN: 9789633120019  
2. Gordosné Szabó Anna (2004): Bevezető általános gyógypedagógiai ismeretek. Nemzeti Tankönyvkiadó Rt., Bp.  ISBN: 9789631953510
3. Illyés Sándor (2000, szerk.): Gyógypedagógiai alapismeretek, ELTE Bárczi Gusztáv Gyógypedagógiai Főiskolai Kar, Budapest. ISBN 9-63-715528-7
4.  M. Tamás Márta (2006, szerk): Integráció és inklúzió. Fejlesztő módszerek a közoktatásban. Trefort Kiadó, Budapest. ISBN:9789634464068    
5. Maschke, M. (2011): Fogyatékosság az Európai Unióban. Budapest: ELTE BGGYK.
</t>
  </si>
  <si>
    <t xml:space="preserve">1 . Kókayné Lányi Marietta(2007) : KÖNYV AZ INTEGRÁCIÓRÓL Sajátos nevelési igényű gyerekek együttnevelése a Gyermekek Házában. A mű a suliNova Kht. Pedagógiai Alternatívák Központja Pedagógiai Alternatívák könyvsorozatának XI. kötete. Készült a Nemzeti Fejlesztési Terv Humánerőforrás-fejlesztési Operatív Program 3.1.1 központi program, valamint 2.1.1 központi program „B” komponens keretében. http://www.gyermekekhaza.hu/sites/default/files/attachments/Konyv%20az%20integraciorol.pdf  (letöltés 2016 május 5.)
2.  Madácsi Mária-Tarnai Ottóné (szerk.)(1997): Integrált nevelés. Szöveggyűjtemény. Nyíregyháza
Felelős szerkesztő Szerencsés Hajnalka (szerk.)(2008):Adaptációs kézikönyv Gyakorlati útmutató integráló pedagógusoknak. Educatio Társadalmi Szolgáltató Közhasznú Társaság Budapest http://tanitonline.hu/uploads/655/adaptacios_kezikonyv.pdf (letöltés 2016 május 5.)                3. Csányi Yvonne és Perlusz Andrea (2001): Integrált nevelés – inkluzív iskola. In. Báthory Zoltán és Falus Iván (szerk.): Tanulmányok a neveléstudomány köréből. Osiris Kiadó, Budapest, 314-332. ISBN9633891698
</t>
  </si>
  <si>
    <t xml:space="preserve">1. Budai István(2013): Tanulási segédanyag Szempontok és vázlatok az Esetmunka stúdium tanulmányozásához . file:///C:/Users/user/Downloads/tanulasi_segedanyag_szempontok_es_vazlatok_2013.pdf
2. Gáborné Aczél Ágnes Szerk.:(2010): Módszertani ajánlások szociális szolgáltatóknak.  Szociálpolitikai és Munkaügyi Intézet Budapest, ISBN 978-963-7366-33-8 
</t>
  </si>
  <si>
    <t>1. Bányai Emőke – Szabó László – Tánczos Éva (2002): Az esetmunka folyamata. In: Kozma J. (szerk.): Kézikönyv szociális munkásoknak. Szociális Szakmai Szövetség, Budapest, 2002, 89-128.o.   ISBN: 963 00 9972  
2. Csoba Judit – Prókai Orsolya (2011): Esetkönyv. Példatár a szociális munka egyéni esetkezelésének gyakorlatához, Szociotéka, Debrecen                           
3. Hegyesi Gábor – Talyigás Katalin (szerk., 2002): A szociális munka elmélete és gyakorlata 1. kötet – Általános szociális munka. Budapest: Nemzeti Család- és Szociálpolitikai Intézet (208 p.) 
4. Kozma Judit (szerk.) 2002): Kézikönyv szociális munkásoknak. Szociális Szakmai Szövetség, Budapest            
5.Tánczos Éva (szerk, 2002): A szociális munka elmélete és gyakorlata 2. kötet - Szociális munka egyénekkel és családokkal – esetmunka. Nemzeti Család- és Szociálpolitikai Intézet, Budapest.</t>
  </si>
  <si>
    <t xml:space="preserve">1. Pénzes Eszter (1999): Segítők segítése. Szupervízó. Ursus                                Rudas, J. szerk (1999).: Önismereti csoportok. Animula Kft.  ISBN: 9799634081271                                           2.   Szabó Éva (2004): A művészetterápiák és a szociális munka lehetséges kapcsolata. Szociális munka. 2.szám
</t>
  </si>
  <si>
    <t xml:space="preserve">1. 2011. évi CXC. Törvény a nemzeti köznevelésről. 
2. 59/2013. (VIII. 9.) EMMI rendelet a Kollégiumi nevelés országos alapprogramjának kiadásáról  
3. Pál Gabriella - Pál Tibor - Tardos Katalin - Varjú Gabriella ( 2006): Családok átmeneti otthonai Budapesten I- II. In: A magyar gyermekvédelmi rendszer helyzete, jövőbeli kihívásai. CD. Nemzeti Család- és Szociálpolitikai Intézet.(www.ncsszi.hu/download.php?file_id=1239)
4. Rácz Andrea ( 2012, szerk): Gyermekvédelem nevelkedettek társadalmi integrációs esélyei. Rubeus egyesület. ISBN 
978-963-08-4730-8
      </t>
  </si>
  <si>
    <t xml:space="preserve">1. Családgondozás módszertana
http://www.kepzesevolucioja.hu/dmdocuments/4ap/2_1853_006_101015.pdf (letöltés 2017 május 15.)
2. Kézikönyv a gyermekjóléti szolgáltatást nyújtók számára a gyermekekkel szembeni rossz bánásmóddal kapcsolatos esetek ellátáshoz és kezeléséhez, Budapest, 2006.
http://www.mave.hu/uploads/file/gyermekbantalmazas_megelozese%20-%20modszertani%20fuzet.pdf  
3. Módszertani Útmutató 
A gyermekvédelmi észlelő- és jelzőrendszer működtetése kapcsán a gyermek bántalmazásának felismerésére és megszüntetésére irányuló szektorsemleges egységes elvek és módszertan
http://kk.gov.hu/download/e/60/c0000/A%20gyermek%20b%C3%A1ntalmaz%C3%A1s%C3%A1nak%20felismer%C3%A9s%C3%A9re%20%C3%A9s%20megsz%C3%BCntet%C3%A9s%C3%A9re%20ir%C3%A1nyul%C3%B3%20egys%C3%A9ges%20elvek%20%C3%A9s%20m%C3%B3dszertan.pdf.   (letöltés(2017 május 3.)
4. Pilinszki Attila – Szabó Tünde(szerk.)(2015): Családi és közösségi konfliktusok Semmelweis Egyetem Egészségügyi Közszolgálati Kar Mentálhigiéné Intézet. 148.p.  ISBN 978-963-9129-97-9. http://mental.semmelweis.hu/mellekletek/konferencia-doc/Csaladi_es_kozossegi_konfliktusok_ready0114.pdf (letöltés: 2017 május 15.)
</t>
  </si>
  <si>
    <t>1. M. Nádasi Mária (2012): Adaptivitás az oktatásban. ELTE. Eötvös Kiadó, Budapest. ISBN: 9789634639565                        2.  Rapos Nóra – Gaskó Krisztina – Kálmán Orsolya – Mészáros (2011): Az adaptív-elfogadó iskola koncepciója. Oktatáskutató és Fejlesztő Intézet. Budapest ISBN 
978-963-682-686-4                            3. Lénárd Sándor, Rapos Nóra ( szerk. 2008): Adaptív oktatás: szöveggyűjtemény. Educatio Társadalmi Szolgáltató Nonprofit Kft.,Budapest ISBN 978-963-9795-03-7 Ö</t>
  </si>
  <si>
    <t>1. Dávid Mária–Gefferth Éva–Nagy Tamás–Tamás Márta (2014): Mentorálás a tehetséggondozásban. Magyar Tehetségsegítő Szervezetek Szövetsége, Budapest.ISSN 2062-5936
2. Gagné, Françoys (2015) A tehetségfejlesztés nemzetközi horizontja az esélyteremtés szemszögéből. F. Gagné tehetségfejlesztési modelljének elemzése. Magyar Tehetségsegítő Szervezetek Szövetsége, Budapest.ISSN 2062-5936
3. Gyarmathy Éva (2010): Hátrányban az előny – A szociokulturálisan hátrányos tehetségesek  Magyar Tehetségsegítő Szervezetek Szövetsége, Budapest.ISSN: 
2062-5936
4. Harmatiné Olajos Tímea – Pataky Nóra – K. Nagy Emese (2014): A kétszeresen kivételes tanulók tehetséggondozása. Magyar Tehetségsegítő Szervezetek Szövetsége, Budapest.ISSN 2062-5936</t>
  </si>
  <si>
    <t xml:space="preserve">1. Paul Randolph, Freddie Strasser(2008): Kertész Tibor (2009): Mediáció a gyakorlatban 1. A mediáció dinamikája. Módszertani kézikönyv gyakorló mediátorok számára. Partners Hungary Alapítvány ISBN: 9789639988125
2. Lovas Zsuzsa- Herczog Mária (1999): Mediáció avagy a fájdalommentes konfliktuskezelés. Múzsák Kiadó.ISBN: 9635645962
3. Paul Randolph, Freddie Strasser(2008): Mediáció a konfliktusmegoldás lélektana - A konfliktusmegoldás lélektana. Nyitott Könyvműhely.ISBN: 9789639725478
4. Sáriné Simkó Ágnes (szerk.) (2013): Mediáció. Közvetítői eljárások. HVG –ORAC. ISBN:9789637490255
5. Sipos Tünde (2009): Konfliktuskezelés és mediáció ma Magyarországon avagy: perkedvelő perlekedők. In: Könyvtári figyelő, 19. (55.) évf. 3. sz. (2009) p. 422-427.
</t>
  </si>
  <si>
    <t>1. Feischmidt Margit (1999): Multikulturalizmus.  Osiris Kiadó, Budapest. ISBN 963 379 265 7                                                                                                             2. Kovács András (1997): A különbség köztünk van. Az antiszemitizmus és a fiatal elit. Cserépfalvi Kiadó, Budapest.
3. Majtényi Balázs (2007): A nemzetállam új ruhája. Gondolat Kiadó, Budapest.                 
4. Torgyik Judit (2005): Fejezetek a multikulturális nevelésből.  Eötvös Kiadó, Budapest.  ISBN:9789637338267</t>
  </si>
  <si>
    <t xml:space="preserve">1. Bencsikné Mayer Mónika (2013): Elfogadást segítő játékok az óvodás, általános iskolás és középiskolás korosztály részére. In: Fejlesztő Pedagógia, 24. évf. 2. sz. 56-60.
2. Berszán Lídia (2008): Fogyatékos személyek társadalmi integrációja. Kolozsvári Egyetemi Kiadó, ClujNapoca.               3. Gradwohl Csilla (2012): A fogyatékossággal élők egyenlő esélyű hozzáférés biztosítására irányuló törekvésekről és azok akadályairól. In: Tudásmenedzsment, 13. évf. 2. sz. 39-46                                     4. Kállai György (2013.): Integráció és fogyatékosság In: Kultúra és közösség. Művelődéselméleti folyóirat. I. szám 7-12.
</t>
  </si>
  <si>
    <t xml:space="preserve">1. Ferge Zsuzsa (2008): Miért szokatlanul nagyok a magyarországi egyenlőtlenségek? Esély 2. sz. 3-14.
2. Radó Péter (2007): Oktatási egyenlőtlenségek Magyarországon Esély 4. sz. 24-36.
3. Szalai Júlia (2002): A társadalmi kirekesztődés egyes kérdései az ezredforduló Magyarországán. Szociológiai Szemle 4. sz. 34–50.
4. Várnagy Elemér-Várnagy Péter (2000): A hátrányos helyzet pedagógiája. Corvinus. Pécs.
</t>
  </si>
  <si>
    <t xml:space="preserve">1. Kozma Judit (szerk.) (2002): Kézikönyv szociális munkásoknak. Budapest.
Soós Zsolt (2005):. A szociális munka alapjai. Comenius Bt. Pécs. 55-76. pp.
Szabó Lajos (2003): A szociális esetmunka gyakorlata. Wesley János Lelkészképző Főiskola
</t>
  </si>
  <si>
    <t xml:space="preserve">1. Balogh László-Koncz István (2001): Élet- és pályatervezés. Berzsenyi Dániel Főiskola. Szombathely.
2. Barta Tamás-Buda Béla-Koncz István (2004): Életvezetés. Budapest. Szókratész Kiadó
3. Borbély-Pecze Tibor Bors (2013): Az életút-támogató pályaorientáció a köznevelésben. In: Új Pedagógiai Szemle, [63]. évf. 5-6. sz. (2013) p. 32-49.                                   4. Koncz Katalin (2004): Karriermenedzsment. Budapest. Aula Kiadó.ISBN:9789639585348
5. Langer Katalin (2001): Karriertervezés. Telosz, Budapest.ISBN:9638458216
</t>
  </si>
  <si>
    <t>1. Forray R Katalin Czachesz Erzsébet – Lesznyák Márta (2001): Multikulturális társadalom, interkulturális nevelés. In: Tanulmányok a neveléstudomány köréből. Osiris Kiadó Budapest,  ISBN:9633891698                                 2. L. Ritók Nóra (2008): Projektpedagógia a hátrányos helyzetű tanulók oktatásában. Integrációs pedagógiai Műhelyfüzetek/7. Educatio Kiadó. Bp. ISSN 1789-6363                                                       3. Szilvási Léna (szerk., 2008): Módszerek a hátrányos helyzetű tanulók iskolai sikerességének segítésére. Educatio Kiadó Bp.</t>
  </si>
  <si>
    <t xml:space="preserve">1. Galambos Rita- Láng Zsófia: Globális nevelés. A globális nevelés helyzete és lehetőségei Magyarországon. Anthropolis Egyesület 2010.  (doku.cac.at/globaleducationinhungary.pdf                           2.  Németh Zita szerk.: KOMPASZ Kézikönyv a fiatalok emberi jogi képzéséhez. http://www.ifjusagimunkakonyvtara.hu/reszletes_kompasz_kezikonyv_a_fiatalok_emberi_jogi_kepzesehez_84.html                            3. 60 lépés egy jobb világért- az ENSZ válasza korunk a kihívásaira
http://www.unis.unvienna.org/pdf/60wayshun.pdf  
</t>
  </si>
  <si>
    <t xml:space="preserve">1. World Assembly of Youth-Hundary. Www.way.org.my/directory/item/hungary             Eurostat(2015)Being Young in Europe Today 2014-Eurostat, Brussels. Http://ec.europa.eu/public                                      </t>
  </si>
  <si>
    <t xml:space="preserve">1. dr. Árvai Éva Anna – Kánya Kinga – Kertész Tibor – Wagner János (2010): Alternatív konfliktuskezelés az ifjúsági munkában. A mediáció és a helyreállító szemlélet. Foglalkoztatási és Szociális Hivatal Mobilitás Országos Ifjúsági Szolgálat, Budapest.
Fellegi Borbála (2002): A resztoratív (kárhelyreállító) szemlélet alkalmazása a középiskolai oktatásban. Család, Gyermek, Ifjúság,1. sz. 
Földes Petra – Hadházi Lívia (2006): Egy konfliktuskezelő módszer az iskolai gyakorlatban Tanári létkérdések. Kézikönyv gyakorló pedagógusoknak, osztályfőnököknek. RAABE Kiadó. 
Herczog Mária (szerk.)(2003): Megbékélés jóvátétel – Kézikönyv a helyreállító igazságszolgáltatásról. Budapest, Család, Gyermek, Ifjúság, ISSN 1216-8416 
Krémer András (2008): Alternatív vitarendezés és resztoratív eljárások az oktatásügyben. In: 
Új Pedagógiai Szemle, [58. évf.] 6-7. sz. 189-199.
</t>
  </si>
  <si>
    <t xml:space="preserve">1. Barnlund, Dean C. s. a (2003). A kommunikáció tranzakciós modellje. In: Horányi Özséb (szerk., 2003), Kommunikáció I.: A kommunikatív jelenség, 26–42. General Press Kiadó 
1. Griffin, Emory A (2003): Bevezetés a kommunikációelméletbe. Harmat, Budapest. ISBN: 9639148520
2. Ritoók Magda(2008): Pályafejlődés, pályafejlődési tanácsadás. Budapest, ELTE Eötvös K.
3. Szilágyi Klára (1993): Tanácsadási elméletek, GATE, Gödöllő, 17-67. 
4. Buzás Ottó (szerk.) (2010): Az emberi kommunikáció. HTSART Ny. és K. Budapest.ISBN: 9789630688703*
</t>
  </si>
  <si>
    <t>1. Craig J. Forsyth, Heith Copes (2014): Encyclopedia of Social Deviance. SAGE Publications, United States of America ISBN: 978-1-4522-4033-6
2. Stuart Henry (2009): Social Deviance. Polity Press, Cambridge, ISBN-13: 978-0-7456-4303-8</t>
  </si>
  <si>
    <t xml:space="preserve">1.World Assembly of Youth-Hundary. Www.way.org.my/directory/item/hungary            2. Eurostat(2015)Being Young in Europe Today 2014-Eurostat, Brussels. Http://ec.europa.eu/public                                      </t>
  </si>
  <si>
    <t>Ifjúságszociológia és ifjúságkutatás (angol)</t>
  </si>
  <si>
    <t>Basics of Social Profession</t>
  </si>
  <si>
    <t>Students know the basics of social studies needed for social assistance. They know different social problems, unmet needs and the threatening factors. They understand the professional ethical standards of social pedagogy. They are able to apply social assistance methods. They are capable of developing the ability of individuals, families, groups, communities to enforce their rights and interests. They have the sensitivity to social problems, and the ability to solve problems. Their work is characterised by empathy, co-operation, supportive attitude and advanced communication skills.</t>
  </si>
  <si>
    <t xml:space="preserve">The process and characteristics of the welfare systems. Identities and differences in systems. The historical development and social importance of the European Union. Social policy systems, social and support institutions of the Union. Cooperation and its opportunities.
</t>
  </si>
  <si>
    <t>The subject contributes to the student's ability to perceive and understand the functioning of the state and society from a legal point of view. Presentation of the system of rights and sources of law helps to realize the expectations of the state towards an individual. The purpose of the material discussed is to provide students with legal knowledge that helps them to recognize what rights they have and what obligations they may incur in a particular legal relationship. It is important to know and understand the language of the law. All of these can promote the development of decision-making and the realization of their realistic situation-recognition.</t>
  </si>
  <si>
    <t xml:space="preserve">A complex overview of theories and institutions in the history of social care. History of the family's functions. Analysis of the child's historical views. The diversity of legal arrangements for care.
</t>
  </si>
  <si>
    <t>Knowledge
Students know the relationship between theory and practice and can synthesize their theoretical and practical knowledge.
Ability
They possess the diversity of social science thinking, they credibly represent it in their environment.
Attitude
They are sensitive and open to social problems
Responsibility and autonomy
They take responsibility for social pedagogical activities with individuals, groups, and communities.
They stand out to comply with the legal, ethical and professional standards of social pedagogy in order to respect and protect them.</t>
  </si>
  <si>
    <t>The concept of social pedagogy,its national and international history.The unity and diversity of social pedagogy and social work.The fields of social pedagogy and their clientele.</t>
  </si>
  <si>
    <t xml:space="preserve"> Students learn about basic concepts of social work practices, work-based theories and practical models. By acquiring different techniques, they should be able to organize, implement and administer individual case management tasks in social service providers and their related institutions.</t>
  </si>
  <si>
    <t>Self-knowledge, self- acceptance and self presentation. Self- image, ideal-self. Self- evaluation through self-revealing exercises. Knowledge of human nature, self typology. The source of trust and self-confidence. Characteristics of social relations. Ways and limitations of self-assertion. Empathy and tolerance.</t>
  </si>
  <si>
    <t>The signature of qualification depends on the participation. If the missed hours are more than the defined possible absences, the course will have to be retaken.</t>
  </si>
  <si>
    <t xml:space="preserve">The definition, task and levels of community social work, the concept of community, community organization, community development roles, community organization models (Alinksy model, model of Brothers Biddle), the step of community development. The concept and description, functions, mapping and knowledge of the neighbourhood. Creating social maps.
</t>
  </si>
  <si>
    <t xml:space="preserve">Knowledge:
Students understand various social problems, unsatisfied needs, and threatening factors. They are aware of society, users of social pedagogy, target groups and their environment. They know the relationship between theory and practice and can synthesize his theoretical and practical knowledge.
Ability:
Students can recognize the regularities of society, of systematically analyzing them, of discovering and interpreting the causes and consequences of socially unfavourable  situations.They can apply social assistance methods. They can recognize, process, analyze, manage and solve social problems, needs, and threats.
Attitude:
Students are sensitive and open to social problems. Through their work they strive to make and maintain relationships, they possess conflict resolution skills, sensitivity and responsiveness to local and global problems, empathy, co-operation, supportive attitude and advanced communication skills.
Autonomy and Responsibility:
They are responsible for social pedagogical activities with communities.
</t>
  </si>
  <si>
    <t>The concept and operation of the organization.The concept and types of leadership. Management concept, management approaches, human resource management, change management. Professional rules for the management of social services. Planning, organizing and managing institutional services. The system of performance assessment. Negotiation, communication skills and conflict management. Project management content, principle, and methods.</t>
  </si>
  <si>
    <t>konwledge: Students know the concept and features of organization, leadership and management.  They are familiar with the principles and methods of managing social services.capabilities: They are capable of professional, client and quality-oriented organization of any type of social institution, management, renewal of its operations and economic management. They can coordinate, organize, manage, control and improve professional and economic activities,  protect the values ​​of the social profession. attitude: They  are also involved in project-based, collaborative work. They carry out their job with quality knowledge. autonomy and responsibility: They are independent and constructive during their professional co-operation within and outside the institution.</t>
  </si>
  <si>
    <t>The subject contributes to the student's ability to perceive and understand, from the legal point of view, the operation of the state and the society. Students become familiar with the basic concepts of criminal law, as one of the most important branches of public law ,and the mechanisms of criminal justice. Presentation of the criminal justice system, the concept of crime, the separation of intent, neglect, categories of offense and the outline of criminal proceedings- all these contribute to the students' knowledge of the legal systems necessary for social assistance.</t>
  </si>
  <si>
    <t xml:space="preserve">Knowledge: Students are familiar with the  theoretical and practical legal relationships of the social fields of criminal law
Students are able to perform their work efficiently. They are able to see the problems of their field of expertise.
Competence: They are able to work in a team to make quality decisions. They are capable of representing individuals and families, communities, as advocates of rights.
Attitude: They have an overview of the general rules of criminal law, they are able to apply the acquired criminal law principles. They possess creativity when applying their knowledge.
Autonomy: They are sensitive and open to social problems.They use their knowledge with empathy, tolerance and flexibility.
</t>
  </si>
  <si>
    <t>This course aims to introduce general principles of human physiology to students. This course includes a study of the structure and function of the human body. It integrates the fundamentals of human anatomy with the cellular physiology of organ systems. It covers all major systems of the body including the nervous, musculoskeletal, circulatory, respiratory, digestive, urinary, endocrine, and reproductive systems. It introduces injuries as a public health problem.</t>
  </si>
  <si>
    <t>The concept of deviance and its relation to social norms. Functions of deviance. Theories of deviance. Types of deviance and their incidence. Crime, suicide, alcoholism, drug use, and ways and characteristics of measuring mental disorders. The forms and characteristics of deviance internationally and in Hungary. Possible ways of prevention and correction.</t>
  </si>
  <si>
    <t xml:space="preserve">Knowledge
Students are familiar with the ways of acquiring knowledge necessary for social assistance and the most important sources of knowledge.
They are familiar with various social problems, unmet needs, and threatening factors.
They have knowledge of society, users of social pedagogy, target groups and their environment.
Ability
Students are capable of recognizing the regularities of society, of systematically analyzing them, of discovering and interpreting the causes and consequences of socially unfavourable  situations.
They are able to apply social assistance methods.
They are capable of recognizing, processing, analyzing, managing and solving social problems, needs, risk factors.
They are able to analyze comprehensively the specificities and the legalities of the socialization and personality development of the target groups of social pedagogy.
Attitude
Students are sensitive and open to social problems. Through their work they strive to make and maintain relationships, they possess conflict resolution skills, sensitivity and responsiveness to local and global problems, empathy, co-operation, supportive attitude and advanced communication skills.
They use their knowledge with empathy, tolerance, flexibility and creativity.
Responsibility, autonomy
They represent the methods and knowledge of social pedagogy. In an adequate case, they represent their professional organizational unit responsibly.
They take responsibility for social pedagogical activities with individuals, groups, and communities.
</t>
  </si>
  <si>
    <t>Two in-class tests, a home assignment</t>
  </si>
  <si>
    <t>Professional history of the development of school social work in the USA, Germany, England and Hungary. Practical models of school social work. The intervention of the social pedagogue. Child protection duties of the social pedagogue, service organization at school. Prevention and management of truancy. Conflict resolution strategies at school. Domestic and foreign examples of schools that do not seek scapegoats.</t>
  </si>
  <si>
    <t>Knowledge: Students know the international and national antecedents of institutional support for school children. They know the practical models of school social work and their theoretical background. Ability: They are able to organize and plan school social services. They are able to apply effective methods for catching up disadvantaged students. Attitude: They handle conflicts with empathy and tolerance. Autonomy and responsibility: They participate in the renewal of the profession based on domestic and foreign examples</t>
  </si>
  <si>
    <t>The interpretation and concept of recreation: leisure, healthy lifestyle, prevention and rehabilitation.Forms of physical and mental recreation, possibilities of realization. Forms of organization of free time, conceptual and methodological issues in social pedagogical (school) areas.</t>
  </si>
  <si>
    <t>project work</t>
  </si>
  <si>
    <t>Health and health determinants. Theories of health education and health promotion. The content and methodological issues of health education.Health education programs at school. Health status and health behavior of Hungarian children. The concept of hospital pedagogy, its purpose, the task of hospitals. The concept of illness, disease models. The psychology of the sick man, the experience aspects of the disease. The pedagogical possibilities of dealing with children : healing tale, tale therapy, animal therapies, clown doctors.</t>
  </si>
  <si>
    <t>Subject and place of educational theory and philosophy of education in the system of pedagogy sciences. The necessity and opportunity of education.Principles and theories in the philosophy of education: pedagogical conservatism,traditionalism, liberalism.Different interpretations of the concept of education.Pedagogy in the school (contents, methods).Personnel conditions for education: the teacher and the child in the process of education.</t>
  </si>
  <si>
    <t>knowledge:                                                  Students are familiar with the subject and main trends of education theory and philosophy of education, with the different interpretations of the concept of education. They know the content and methodological characteristics and problems of school education.               capabilities:                                                     They are able to understand phenomenon of schools and to apply modern pedagogical principles.                        attitude:                                                            They are sensitive to school (education) problems, they strive to find humane, ethical, pedagogical solutions in their human relationships.  Autonomy and responsibility:                       They take responsibility for their professional (pedagogical) activities with social pedagogical clients, which they carry out in compliance with professional ethical norms.</t>
  </si>
  <si>
    <t>Formal and Informal Scenes of Learning</t>
  </si>
  <si>
    <t>Concepts of teaching and learning. Trends of labor market nowadays new challenges in the labor market, empowering competencies.  Concepts of education policy in European Union, principles of lifelong learning, key competences to be developed. Objectives and characteristics of formal, non-formal and informal learning. The role of workplaces, youth organizations, art groups, churches, civil organizations in learning. Organizational and methodological features of organizing courses and training, their project management. Features of guided conversations, trainings, drama and situation games. Good practice in training young people left out education.</t>
  </si>
  <si>
    <t xml:space="preserve">Knowledge
Students are familiar with the functioning of social, educational institutions and their legal regulations.
They know the relationship between theory and practice and can synthesize their theoretical and practical knowledge.
Ability
They are able to analyze comprehensively the peculiarities and regularities of the socialization and personality development of the target groups of social pedagogy.
They are able to carry out social work in institutions providing social services and educational institutions, to apply the acquired social, psychological, legal, administrative, medical knowledge and principles.
They are able to provide professional services for children, young people, groups, families and teachers with different backgrounds, to design, implement and analyze education, leisure pedagogy, social pedagogy and these processes.
Attitude
Their work is characterized by contact and maintenance, conflict resolution skills, sensitivity and responsiveness to local and global problems, empathy, co-operation, supportive attitude and advanced communication skills.
They use their knowledge with empathy, tolerance, flexibility and creativity. They are committed to project-based and collaborative work, and appreciate the individual contribution to joint work.
They are open to vocational training, and are happy to participate in methodological innovations.
They strive for continuous professional self-education, participation in vocational training.
Responsibility, autonomy
They take responsibility for social pedagogical activities with individuals, groups, and communities.
</t>
  </si>
  <si>
    <t>Requirement for admission to examination: Presentation of a teaching method in the practical class.</t>
  </si>
  <si>
    <t>Studies and application of archives and data protection laws, the process of records management (filing, forwarding, attachments), in traditional and electronic ways. Archiving, storing and scrapping data. Format and content  requirements for the production of traditional and electronic official documents. Application of office software. Rules regarding the handling of classified documents, forms, certificates, issuing and handling of documents. Protecting documents, special rules for managing electronic records.</t>
  </si>
  <si>
    <t>Knowledge: Students are familiar with the ways of effective communication with the tools of information technology, the methods and means of presenting information and analyses to others. Abilities: They effectively apply IT tools for communication, collecting and publishing information, using social science databases. Attitudes: They are open to modern solutions in administrative work.</t>
  </si>
  <si>
    <t>mid-term and end-term in-class tests</t>
  </si>
  <si>
    <t>The subject will contribute to the student's understanding of the basic concepts of the family's legal institution. Family, as the foundation of society, is very important for society. The most important task of the family is to care for the children. The students can learn about the regulations governing the operation of the social, child welfare, child protection and educational institutions, the case law of these institutions, concerning the provision of social services.</t>
  </si>
  <si>
    <t xml:space="preserve">Knowledge: Students are familiar with the legal theoretical and practical relationships of family law and social fields of child welfare.
Students are able to perform their work efficiently. They are able to see the problems of their field of expertise.
Competence: They can work in a team to make quality decisions.They are capable of representing individuals and families, communities, and are advocates of rights.
Attitude: They have an overview of the general rules of family law, social law, and the ability to work professionally in institutions providing child welfare and child welfare social services. They possess creativity applying their knowledge.
Autonomy: They are sensitive and open to social problems. They use their knowledge with empathy, tolerance and flexibility.
</t>
  </si>
  <si>
    <t>Comparing Hungarian practices with methods used in other countries concerning talent development, in particular with the aim of increasing the opportunities for disadvantaged people. Different aspects of talents with low socio-cultural background. Opportunities for reducing their disadvantage through their beneficial properties, and possibilities for providing them. The causes of underperformance, education and development areas, methods that can bring effective solutions to eliminating underperformance. Methodological examples for the talent management of students who are twice as exceptional, focusing on the fundamentals of differentiation and the inevitability of talent management.</t>
  </si>
  <si>
    <t>Knowledge:
Students know various social and social problems, unsatisfied needs, and threatening factors. Students know the relationship between theory and practice and can synthesize their theoretical and practical knowledge.
Ability:
They can provide professional services for children, young people, groups, families and teachers of different backgrounds with the modern means of education, leisure pedagogy, social pedagogy, social work and can design, implement and analyse these processes. They can use the prevention and problem-solving methods, techniques that are needed for social work, efficiently and innovatively. They can recognize, process, analyze, manage and solve social problems, needs, and threats.
Attitude:
They carry out their social pedagogical work with commitment, professionalism and quality consciousness.They are open to vocational training, they are happy to participate in methodological innovations.
Autonomy and Responsibility:
They are responsible during professional and inter-professional cooperation.</t>
  </si>
  <si>
    <t>Concept, types, phases and effects of a conflict. Conflict management strategy, winning-losing strategy, compromise strategy, bypass strategy, problem-solving (winning / winning) strategy. Mediation as a possible way of dealing with conflict. Mediation- concept, stages and operational dynamics. The mediation session, its process. The role and responsibilities of the mediator. Opportunities for using communication techniques during mediation. Examples of mediation practice. Mediation in child protection, mediation in school. Using the role-playing method, students can acquire and practice mediator activity.</t>
  </si>
  <si>
    <t xml:space="preserve">Knowledge
Students are familiar with the basic knowledge necessary for social assistance, especially relating to social studies, social politics and social work, and also to psychology, law, administration, health and pedagogy. They are familiar with ways of acquiring knowledge needed for social assistance, and the most important sources of information. They are familiar with various social problems, unmet needs, and threatening factors.
They are familiar with the theories of social pedagogy, the working patterns and methods used in social pedagogy.
They have a methodological knowledge, they see the possibilities of innovation in the social profession.
Ability
They are able to apply social assistance methods.
They are capable of recognizing, processing, analyzing, managing and solving social problems, needs, and threats.
They are able to effectively enforce professional ethical standards in social pedagogical work.
Attitude
They are sensitive to social problems, they are committed to using European values locally, their attitude is characterised by the solidarity for the fallen and vulnerable, the fight against prejudice.
Their work is characterized by making and maintaining contact, conflict resolution skills, sensitivity and responsiveness to local and global problems, empathy, co-operation, supportive attitude and advanced communication skills.
In their human relations, they are humane and ethical, while performing while professional duties they observe the ethical code of social work.
They use their knowledge with empathy, tolerance, flexibility and creativity.
They carry out their social pedagogical work with commitment, professionalism and quality consciousness.
Responsibility, autonomy
They represent the methods and knowledge of social pedagogy. In an adequate case,they represent their professional organizational unit responsibly.
They take responsibility for social pedagogical activities with individuals, groups, and communities.
In professional and social forums, they represent their views as a sovereign actor, represent their organizational unit and their professional group responsibly.
</t>
  </si>
  <si>
    <t>an in-class test, a case study on mediation practice. Project work: exercising the role of a mediator through applying role play methods, designed in project work.</t>
  </si>
  <si>
    <t>Raths's (1966) method of value mediation:     a) liking and appreciation;                                b) If possible, to declare it                                 c) choice between alternatives,                        d) choice on the basis of consideration of the consequences                                                 e) the free choice,                                             f) activity                                                           g) action according to the schema: consistency, repetition.                           Training method:ranking, collecting and analyzing habits, schemes, exercising alternative behavior,open conversation techniques.</t>
  </si>
  <si>
    <t>knowledge:                                                     Students know the concept of value, the process of evaluation.                                                     capabilities:                                                     They are capable of analyzing their own value system and formulating their conclusions. They are able to apply the learned techniques to their work.                                                      attitude:                                                            They have realistic self-knowledge, they critically look at themselves.                autonomy and responsibility:                        They represent their views as a sovereign actor and act responsibly in professional matters.</t>
  </si>
  <si>
    <t>The right to special treatment. Key categories for children with special attention: children with special educational needs; children with integration, learning and behavior difficulties; talented children;disadvantaged children. The characteristics of these student groups. The concept of integrator and its types. The pedagogy of inclusion. Advanced methods of individual development, learning organization and evaluation.</t>
  </si>
  <si>
    <t>knowledge:                                                      Students are familiar with the categories of students with special attention, the concept and content of the right to a special treatment. They know the characteristics of these student groups, the principles and methods of pedagogical work with them.                                        capabilities: They are able to tailor individual development, learning organization and evaluation forms adapted to special treatment.                                              attitude:                                                            They are sensitive to the students' special needs, their attitude to these students is characterised by empathy, tolerance.  autonomy and responsibility:       They take responsibility for representing the interest of these students, representing their views in professional forums with responsibility.</t>
  </si>
  <si>
    <t>Major groups of people with disabilities and their characteristics. Main issues of social inclusion of people with disabilities. Disabled people in the domestic and international areas. Legislation on people with disabilities. The Equal Opportunities Act. Disabled people in education and workforce. The phases of project work and  features of implementing it. Designing a specific project, if possible, the group will carry out the best project jointly.</t>
  </si>
  <si>
    <t xml:space="preserve">Knowledge
Students are familiar with the basic knowledge necessary for social assistance, especially relating to social studies, social politics and social work, and also to psychology, law, administration, health and pedagogy. They are familiar with ways of acquiring knowledge needed for social assistance, and the most important sources of information. They are familiar with various social problems, unmet needs, and threatening factors. They have knowledge on society, the users of social pedagogy, its target groups and their environment.
They are familiar with the areas of social pedagogy, the working patterns and methods used in social pedagogy.
They have a methodological knowledge, they see the possibilities of innovation in the social profession.
Ability
They are able to apply social assistance methods.
They are capable of recognizing, processing, analyzing, managing and solving social problems, needs, and threats.
They are able to analyze comprehensively the characteristics and the regularities of the socialization and personality development of the target groups of social pedagogy.
They are able to use the prevention and problem-solving methods, techniques that are needed for social work, effectively and innovatively.
Attitude
They are sensitive to social problems, they are committed to using European values locally, their attitude is characterised by the solidarity for the fallen and vulnerable, the fight against prejudice.
They are sensitive and open to social problems.
Their work is characterized by making and maintaining contact, conflict resolution skills, sensitivity and responsiveness to local and global problems, empathy, co-operation, supportive attitude and advanced communication skills.
In their human relations, they are humane and ethical, while performing while professional duties they observe the ethical code of social work.
They use their knowledge with empathy, tolerance, flexibility and creativity.
Responsibility, autonomy
They represent the methods and knowledge of social pedagogy. In an adequate case,they represent their professional organizational unit responsibly.
They take responsibility for social pedagogical activities with individuals, groups, and communities.
</t>
  </si>
  <si>
    <t>The concept of social inequalities (school, education, employment, income), its components, characteristics. The theoretical and practical questions of creating social opportunities, which students can observe during field practice organized or licensed by the Department of Social Pedagogy within 40 hours of practice. In practice, students take on lesser work tasks under the guidance of a field teacher, studying work on predetermined observation criteria. Based on their experiences, they produce a "social opportunities diary"  in 8 to 10 pages, which should be submitted by the end of the semester. Exercise must be documented by the signed, stamped "Fieldwork Certificate", which must be submitted with the diary.
Possible Practice Areas: Institutions of Child Welfare, Child Protection Services,Educational Institutions for Disabled Children , institutions of social welfare, guardianship and child protection administration operated by the local government, Municipalities, Minority Self-Governments, City / County Counseling Offices, Probation Service Supervisors, Assistant Parent Services, After-Care Homes, Foster care service.</t>
  </si>
  <si>
    <t xml:space="preserve">Knowledge
Students are familiar with the basic knowledge necessary for social assistance, especially relating to social studies, social politics and social work, and also to psychology, law, administration, health and pedagogy. They are familiar with ways of acquiring knowledge needed for social assistance, and the most important sources of information. They are familiar with various social problems, unmet needs, and threatening factors.They have knowledge on society, the users of social pedagogy, its target groups and their environment.
They are familiar with the theories of social pedagogy, the working methods and methods used in social pedagogy.They have a methodological knowledge, they see the possibilities of innovation in the social profession.
Ability
They are capable of recognizing, processing, analyzing, managing and solving social problems, needs, and threats.
They are able to develop the ability of individuals, families, groups, communities to enforce their rights and interests.
They are able to observe and analyse the prevention and problem-solving methods, techniques that are needed for social work.
It is able to effectively enforce professional ethical standards in social pedagogical work.
Attitude
They are sensitive to social problems, they are committed to using European values locally, their attitude is characterised by the solidarity for the fallen and vulnerable, the fight against prejudice.
Their work is characterized by relationship building and maintenance, conflict resolution skills, empathy, co-operation, supportive attitude and advanced communication skills.
In their human relations, they are humane and ethical, while performing while professional duties they observe the ethical code of social work.
They use their knowledge with empathy, tolerance, flexibility and creativity.
Responsibility, autonomy
They represent the methods and knowledge of social pedagogy.  In an adequate case,they represent their professional organizational unit responsibly.
They take responsibility for social pedagogical activities with individuals, groups, and communities.
In professional and social forums, they represent their views as a sovereign actor, represent their organizational unit and their professional group responsibly.
</t>
  </si>
  <si>
    <t>The evaluation is based on the student's performance during the practice and on the diary.</t>
  </si>
  <si>
    <t>The Case Diagnostic Seminar is a case discussion and processing seminar on the 40-hour "Social Opportunities"  course, where students  report their problems and experiences about the practice place. The cases observed during the internships are presented, discussing possible dilemmas and possible ways of handling problems in the form of a case-by-case group discussion. Each student prepares case documentation about the case presented by him, which is the basis of the evaluation of the term grade. Participation in the seminar is compulsory.</t>
  </si>
  <si>
    <t>Knowledge
Students are familiar with the basic knowledge necessary for social assistance, especially relating to social studies, social politics and social work, and also to psychology, law, administration, health and pedagogy. They are familiar with ways of acquiring knowledge needed for social assistance, and the most important sources of information. They are familiar with various social problems, unmet needs, and threatening factors.
They are familiar with the theories of social pedagogy, the working methods and methods used in social pedagogy.They have a methodological knowledge, they see the possibilities of innovation in the social profession.
Ability
They are capable of recognizing, processing, analyzing,needs, and threats.
They are able to develop the ability of individuals, families, groups, communities to enforce their rights and interests.
They are able to use the prevention and problem-solving methods, techniques that are needed for social work.
They are able to effectively enforce professional ethical standards in social pedagogical work.
Attitude
They are sensitive to social problems, they are committed to using European values locally, their attitude is characterised by the solidarity for the fallen and vulnerable, the fight against prejudice.
Their work is characterized by relationship building and maintenance, conflict resolution skills, empathy, co-operation, supportive attitude and advanced communication skills.
In their human relations, they are humane and ethical, while performing while professional duties they observe the ethical code of social work.
They use their knowledge with empathy, tolerance, flexibility and creativity.
They carry out their social pedagogical work with commitment, professionalism and quality consciousness.
Responsibility, autonomy
They represent the methods and knowledge of social pedagogy. In an adequate case,they represent their professional organizational unit responsibly.
They take responsibility for social pedagogical activities with individuals, groups, and communities.
In professional and social forums, they represent their views as a sovereign actor, represent their organizational unit and their professional group responsibly.</t>
  </si>
  <si>
    <t>Active participation in the seminar, preparation of a home assignment, which contains case documentation.</t>
  </si>
  <si>
    <t>Meeting individual, group and community needs by group work form. Methodology of helping work with groups, different principles of action, basic concepts and models of social group work, group development, processes in the group, group dynamics during supporting activities.</t>
  </si>
  <si>
    <t>Knowledge:
Students are familiar with various social problems, unmet needs, and threatening factors. They are aware  of society, users of social pedagogy, target groups and their environment. They know the relationship between theory and practice and can synthesize their theoretical and practical knowledge.
Ability:
They can recognize the regularities of society, of systematically analyzing them, of discovering and interpreting the causes and consequences of socially unfavourable  situations. They can apply social assistance methods. They can recognize, process, analyze, manage and solve social problems, needs, and threats.
Attitude:
Their work is characterized by relationship building and maintenance, conflict resolution skills, empathy, co-operation, supportive attitude and advanced communication skills.
Autonomy and Responsibility:
They take responsibility for social pedagogical activities with groups.</t>
  </si>
  <si>
    <t>Theories  and methodological features related to life planning. Overview of the concept of career planning, career counseling, career development and methodological characteristics. Super's career stages. Life path analysis. Life style types. A personal life plan. Prerequisites for successful career development. The role of the personal motif system, goals, vision, and importance in career planning. Factors determining the likelihood of job placement. The structure and contents of the curriculum vitae, motivation letter.</t>
  </si>
  <si>
    <t xml:space="preserve">Knowledge
Students are familiar with the basic knowledge necessary for social assistance, especially relating to social studies, social politics and social work, and also to psychology, law, administration, health and pedagogy. They are familiar with ways of acquiring knowledge needed for social assistance, and the most important sources of information. They are familiar with various social problems, unmet needs, and threatening factors..They have knowledge on society, the users of social pedagogy, its target groups and their environment.They know the relationship between theory and practice and can synthesize their theoretical and practical knowledge.They have a methodological knowledge, they see the possibilities of innovation in the social profession.
Ability
They can recognize the regularities of society, of systematically analyzing them, of discovering and interpreting the causes and consequences of socially unfavourable  situations.
They are able to analyze comprehensively the characteristics and the regulations of the socialization and personality development of the target groups of social pedagogy.
They are able to develop the ability of individuals, families, groups, communities to enforce their rights and interests.
Attitude
In their individual work they have realistic self-esteem, self-assessment, they critically look at themselves.
They adopt and practice the health-preserving attitude and way of life in practice.
They are open to vocational training, they are happy to participate in methodological innovations. They are open to vocational training, and are happy to participate in methodological innovations. They are committed to project-based and collaborative work, and appreciate the individual contribution to joint work.
Responsibility, autonomy
They act responsibly through professional and inter-professional cooperation.
They are independent, constructive and strong advocates of professional co-operation within and outside the institution.
They take responsibility for social pedagogical activities with individuals, groups, and communities.
</t>
  </si>
  <si>
    <t>The students select a special target group in the practical lesson after having studied their peculiarities and characteristics using the project method to make life planning.</t>
  </si>
  <si>
    <t>Content of equal opportunities and equity, presentation of equal opportunities paradigms. The notion of disadvantage, cultural strategies to assist disadvantaged people. Opportunities for disadvantages and opportunities through the strengthening of cultural identity. Bridging techniques between cultures in the practice of schools providing opportunity. The role and possibilities of the social pedagogue to assist disadvantaged students.</t>
  </si>
  <si>
    <t>knowledge:                                                 Students know the concept of health, illness, principles of health education, modern approaches and methods, school prevention programs. They know the concept of hospital pedagogy, the peculiarities of the sick children, the pedagogical principles and methods of treating them.                capabilities:                                                     They are capable of recognizing health-threatening factors, performing health-prevention tasks.They are able to recognize the special needs of a sick child, to provide pedagogical services.                                                 attitude:                                                            They possess empathy, sensitivity to others' problems, and a helping attitude.      Autonomy and responsibility:                           They take responsibility for representing the interests of the sick children exposed to health risk, and help the peculiar interests of these children.</t>
  </si>
  <si>
    <t>knowledge: Students know the concept of recreation, spare time, their effect on life style.They are familiar with the forms of physical and mental recreation, the principles and methods of organizing them.                              Ability:                                                  They can organize and conduct recreational programs for social pedagogical groups.                                     attitude:                                                        They strive for professionalism, methodological innovations and quality consciousness in their work.They also adopt and practice their health-preserving approach.         Autonomy and responsibility: They take responsibility for professional and inter-professional co-operation, represent the legal, ethical, professional norms of social pedagogy.</t>
  </si>
  <si>
    <t>Knowledge: Students know the concepts connected  to self-knowledge and self-image. They have a clear view of their abilities and self-image. Ability: They have real self- and peer- knowledge. Attitude: They are open and susceptible and at the same time critical with themselves and others. They strive for real self-knowledge. Autonomy and responsibility: They feel responsible for themselves and for others.</t>
  </si>
  <si>
    <t>Knowledge:
Students understand the ways of acquiring knowledge necessary for social assistance and the most important sources of knowledge. They understand the forms of effective communication with the tools of information technology, the procedures and tools for presenting information and analyses to others.
Ability:
They are capable of recognizing the regularities of society, of systematically analyzing them, of discovering and interpreting the causes and consequences of socially unfavourable  situations.
They can recognize, process, analyze, manage and solve social problems, needs, and threats. They can apply IT tools for communication, collecting and publishing information, using social science databases.
Attitude:
They are sensitive and open to social problems.
Autonomy and Responsibility:
In professional and social forums, they represent their views as a sovereign actor, represent their organizational unit and their professional group responsibly.</t>
  </si>
  <si>
    <t>Knowledge:
Students understand  various social problems, unsatisfied needs, and threatening factors. They know the practice of social pedagogy. They know the relationship between theory and practice and can synthesize his theoretical and practical knowledge.
Ability:
They can organize, implement and administer individual case management tasks in institutions providing social services or in related institutions. They can develop individuals' ability to enforce their rights and interests.
Attitude:
They are sensitive and open to social problems.
Autonomy and Responsibility:
They take responsibility for social pedagogical activities with individuals.</t>
  </si>
  <si>
    <t xml:space="preserve">Knowledge
Students have knowledge of society, users of social pedagogy, target groups and their environment.
They are familiar with the functioning of social, child welfare, child protection, educational institutions and their legal regulations.
Ability
They are capable of recognizing the regularities of society, of systematically analyzing them, of discovering and interpreting the causes and consequences of socially unfavourable  situations.
They are able to recognize social problems, needs, risk factors,
They are able to develop the ability of individuals, families, groups, communities to enforce their rights and interests.
Attitude
They are sensitive and open to social problems.
Their work is characterized by contact and maintenance, conflict resolution skills, sensitivity and responsiveness to local and global problems, empathy, co-operation, supportive attitude and advanced communication skills.
Responsibility and autonomy
They are open to vocational training, they are happy to participate in methodological innovations.
They strive for continuous professional self-education, participation in vocational training.
They are independent, constructive and strong advocates of professional co-operation within and outside the institution.
They strive to observe, respect and protect the legal, ethical and professional standards of social pedagogy.
</t>
  </si>
  <si>
    <t>knowledge:                                              Students are familiar with the concept of equal opportunities, disadvantages and equity, the main strategies for disadvantages. They know the philosophy, school practice of schools that provide opportunity.                                      ability:  They are able to recognize and apply the pedagogical techniques that are suitable for compensating school disadvantages.       attitude:                                                        They help integrate student layers  the most exposed of exclusion, with social and pedagogical means they take action against various forms of school segregation.                          autonomy and responsibility: They have a strong lobbying ability, they stand up to comply with legal, ethical and professional standards.</t>
  </si>
  <si>
    <t>Understanding social reality, the social framework of existence.Following the common and independent processing of the literature, the course presents the consequences of exclusion. Social ghettoization, the enhancement of racism. Campaigns against poverty, campaign message and goal, making a cover page. Combating social exclusion in EU education policy. Culture exchange and foreign language communication, experiencing language diversity through situational and role games. Individualism and common social value base, exercising conflict solutions with situational games.</t>
  </si>
  <si>
    <t>Knowledge:  Students know the methods of exploring social reality, the framework of social existence.  They learn the indicators and consequences of social exclusion.  They learn about the EU's education policy against exclusion. Ability:  They are able to collaborate with their peers to design projects and campaigns. Attitude: They are tolerant of all forms of difference, empathize with the position of the excluded. They are able to change their mind. Autonomy and responsibility: They participate in individual and group work to their best knowledge.</t>
  </si>
  <si>
    <t>Addiction and prevention. Hungarian and international prevention programs. Grouping of programs. Characterization of programs on the basis of their goals. The socio-cultural determinants of drug and alcohol consumption. The social position of young people reached through the prevention programs. Effectiveness of prevention programs.</t>
  </si>
  <si>
    <t>Knowledge:
Students understand the various social problems,and threatening factors.  They know the practice of social pedagogy. They know the relationship between theory and practice and can synthesize their theoretical and practical knowledge.
Ability:
They can organize, implement and administer individual, group and community case management tasks in institutions providing social services or in related institutions. 
Attitude:
They are sensitive and open to social problems.
Autonomy and Responsibility:
They take responsibility for social pedagogical activities with individuals, groups and communities.</t>
  </si>
  <si>
    <t>The concept of youth, its demographic and social characteristics. The methodology of youth research, the results of youth research. The danger of young people. The use of stress-relieving techniques, the frequency of drug and alcohol consumption in youth groups.
The concept of subculture and the analysis of today's youth subcultures. Young people of festivals, individualization and new alternatives to youth.  Communities of difference.</t>
  </si>
  <si>
    <t>The interpretation of the restorative approach, the concept of restorative pedagogy, its historical background. Determining the restorative (restorative) approach. Application areas of the approach: Child and Family Protection, Education, Residential Communities, Criminal Matters, Penalties. Restorative conflict management in practice. Theory of restorative justice. Mediation. Restorative techniques at school: proactive circles, reactive circles, restorative conference. Conference model in practice.</t>
  </si>
  <si>
    <t xml:space="preserve">Knowledge
Students are familiar with the basic knowledge necessary for social assistance, especially relating to social studies, social politics and social work, and also to psychology, law, administration, health and pedagogy. They are familiar with ways of acquiring knowledge needed for social assistance, and the most important sources of information. They are familiar with various social problems, unmet needs, and threatening factors.
Ability
They are able to analyze comprehensively the characteristics and the regularities of the socialization and personality development of the target groups of social pedagogy.
They are able to carry out social work in institutions providing social services and educational institutions, to apply the acquired social, psychological, legal, administrative, medical knowledge and principles.
They are able to provide professional services for children, young people, groups, families and teachers with different backgrounds, to design, implement and analyze education, leisure pedagogy, social pedagogy and these processes.They are able to use the prevention and problem-solving methods, techniques that are needed for social work, efficiently and innovatively.
Attitude
They use their knowledge with empathy, tolerance, flexibility and creativity.
In their human relations, they are humane and ethical, while performing while professional duties they observe the ethical code of social work.
Their work is characterized by relationship building and maintenance, conflict resolution skills, empathy, co-operation, supportive attitude and advanced communication skills.
Responsibility, autonomy
They represent the methods and knowledge of social pedagogy. In an adequate case, they represent their professional organizational unit responsibly.
They take responsibility for social pedagogical activities with individuals, groups, and communities.
</t>
  </si>
  <si>
    <t xml:space="preserve">Knowledge
Students are familiar with the basic knowledge necessary for social assistance, especially relating to social studies, social politics and social work, and also to psychology, law, administration, health and pedagogy. They are familiar with ways of acquiring knowledge needed for social assistance, and the most important sources of information. They are familiar with various social problems, unmet needs, and threatening factors.
They have knowledge on society, the users of social pedagogy, its target groups and their environment.
They know the relationship between theory and practice and can synthesize their theoretical and practical knowledge.They are familiar with the theories of social pedagogy, the working patterns and methods used in social pedagogy.
They have a methodological knowledge, they see the possibilities of innovation in the social profession. They know the professional, ethical norms of social pedagogy. Students are familiar with the ways of effective communication with the tools of information technology, the methods and means of presenting information and analyses to others.
Ability
They are able to carry out social work in institutions providing social services and educational institutions, to apply the acquired social, psychological, legal, administrative, medical knowledge and principles.
They are able to develop the ability of individuals, families, groups, communities to enforce their rights and interests.
They are capable of recognizing, processing, analyzing, needs, and threats.They are able to effectively enforce professional ethical standards in social pedagogical work.
They are able to use the prevention and problem-solving methods, techniques that are needed for social work, efficiently and innovatively.
Attitude
hey use their knowledge with empathy, tolerance, flexibility and creativity.
Their work is characterized by relationship building and maintenance, conflict resolution skills, empathy, co-operation, supportive attitude and advanced communication skills.
In their human relations, they are humane and ethical, while performing while professional duties they observe the ethical code of social work.
They are sensitive to social problems, they are committed to using European values locally, their attitude is characterised by the solidarity for the fallen and vulnerable, the fight against prejudice.
Responsibility, autonomy
They take responsibility for social pedagogical activities with individuals, groups, and communities.
They represent the methods and knowledge of social pedagogy. In an adequate case, they represent their professional organizational unit responsibly.
</t>
  </si>
  <si>
    <t>Exam Prerequisite: presentation, case presentation</t>
  </si>
  <si>
    <t xml:space="preserve">knowledge:                                                Students are familiar with the functioning of social, child welfare, child protection, educational institutions and their legal regulations. They know the relationship between theory and practice and can synthesize their theoretical and practical knowledge.   
                                                                                                                                                             Ability: They are able to apply social assistance methods. They are capable of recognizing, processing, analyzing, managing and solving social problems, needs, and threats. They are able to use the prevention and problem-solving methods and techniques that are needed for social work, efficiently and innovatively.
attitude:                                                They are sensitive and open to social problems. Their work is characterized by relationship building and maintenance, conflict resolution skills, empathy, co-operation, supportive attitude and advanced communication skills.   
autonomy and responsibility:                                                         They take responsibility for social pedagogical activities with individuals, groups, and communities.
They represent the methods and knowledge of social pedagogy. 
</t>
  </si>
  <si>
    <t>Study of ethnically plural societies. Race, nation, ethnic group, minorities. Minority - majority. Minority typology.  Racism, ethnocentrism, nationalism, stereotyping and prejudice, discrimination and xenophobia, immigrant minorities,immigration and ethnicity, integration, assimilation, multiculturalism. Nationalities in Hungary.</t>
  </si>
  <si>
    <t>Knowledge:
Students have knowledge on society, the users of social pedagogy, its target groups and their environment. 
They are familiar with various social problems, unmet needs, and threatening factors.
Students are familiar with the basic knowledge necessary for social assistance, especially relating to social studies, social politics and social work, and also to psychology, law, administration, health and pedagogy. 
Ability:
Students can recognize the regularities of society, of systematically analyzing them, of discovering and interpreting the causes and consequences of socially unfavourable situations.
Attitude:
They possess the diversity of social science thinking, they credibly represent it in their environment.
Autonomy and Responsibility:
They are independent, constructive and strong advocates of professional co-operation within and outside the institution.</t>
  </si>
  <si>
    <t>The concept of deviance and its relation to social norms. Functions of deviance. Theories of deviance. Types of deviance and their incidence. Crime, suicide, alcoholism, drug use, and ways of measuring mental disorders. The forms and characteristics of deviance in the international scenes and in Hungary. Possible ways of prevention and correction.</t>
  </si>
  <si>
    <t>Knowledge: Students know the changed social status of youth, the sociological characteristics of each of the youth age periods. They understand the tensions arising from the transition. They know the branches of the youth life paths and the consequences of each path.  They understand the concept of subculture and the lifestyle characteristics of each subculture of youth. Ability: They are able to design a sociological study among young people and communicate with any community of youth. They have empathy and tolerance for the young in difficult position, and deviant youngsters. Attitudes: Their relationship with young clients is characterized by understanding and anti-discrimination. Responsibility and autonomy: They are able to think independently, to obtain  social scientific approach.</t>
  </si>
  <si>
    <t>Tudás: Ismeri az társadalom szociális szintereinek jogelméleti és gyakorlati összefüggéseit 
A hallgatók képesek lesznek munkájukat hatékonyan végezni. Képesek legyenek szakterületük problémáit átlátni.
Kompetencia: képes csapatban dolgozni, képes minőséget szem előtt tartó döntések meghozatalára. Képes egyének és a családok, közösségek jog és érdekérvényesítő képviseletére.
Attitüd: Áttekintéssel rendelkeznek a jog általános szabályairól, képesek lesznek az elsajátított jogi ismeretek alapelvek alkalmazására. Rendelkezik ismeretei alkalmazása során kreativitási képességgel
Autonómia: Érzékeny és nyitott a társadalmi problémákra. Ismereteit empátiával, toleranciával rugalmassággal alkalmazza.</t>
  </si>
  <si>
    <t>The history of supportive professions, social work as a profession. The assistants' tools, assistive theories and attitudes. Survey of interpersonal and environmental systems, elements of TTR and its functioning. Forms of assisting intervention. Globalization and social security.</t>
  </si>
  <si>
    <t xml:space="preserve">knowledge:                                                    Students are familiar with the notion of social pedagogy, the national and international stages of its development. They know the types and main features of social pedagogic areas. They know the target groups of social pedagogy.                                                          ability:                                                     They are able to oversee social processes and influencing factors that determine the functioning of social pedagogy. They are able to analyze and interpret the problems and needs of social pedagogic clients.                  attitude:                                                They are sensitive to social problems, are tolerant and accepting with social pedagogic clients. Their work is characterized by openness and helpful attitude.                                             Autonomy and responsibility:                       They represent their ethical standards and take responsibility for their professional work.  </t>
  </si>
  <si>
    <t>Psychological Aspects of Violence</t>
  </si>
  <si>
    <t>The definition of aggression phenomenology and theories. Types of abuse, its causes and psychological consequences. Behavioral signs and symptoms. Self-destructing aggression. Violence in family and family protection. Violence in school. Characteristics of victims, aggressors and outsiders. Manifestations of aggression. Management of aggression. Abuse of children. Prevention of delinquency, with special attention to violent delinquency. The phenomenon and effects of media violence. Possibilities for prevention.</t>
  </si>
  <si>
    <t>There is no requirement for admission to examination.  </t>
  </si>
  <si>
    <t xml:space="preserve">Trends in the development of domestic and international child protection connected to the tasks of schools, the provisions of the child protection act and its practical implementation regulations. Procedures and practical application of different prevention theories, methods, and best practice. 
</t>
  </si>
  <si>
    <t xml:space="preserve">Knowledge
Students are familiar with the basic knowledge necessary for social assistance, especially relating to social studies, social politics and social work, and also to psychology, law, administration, health and pedagogy. They are familiar with ways of acquiring knowledge needed for social assistance, and the most important sources of information. They are familiar with various social problems, unmet needs, and threatening factors.
They are familiar with the functioning of social, child welfare, child protection, educational institutions and their legal regulations.
Ability
They are able to analyze comprehensively the characteristics and the regularities of the socialization and personality development of the target groups of social pedagogy.
They are able to apply social assistance methods.
They are capable of recognizing, processing, analyzing, managing and solving social problems, needs, and threats.
They can recognize the regularities of society, of systematically analyzing them, of discovering and interpreting the causes and consequences of socially unfavourable situations. 
Attitude
They possess the diversity of social science thinking, they credibly represent it in their environment.
They are sensitive and open to social problems. In their human relations, they are humane and ethical, while performing while professional duties they observe the ethical code of social work.They are committed to project-based and collaborative work, and appreciate the individual contribution to joint work.
Responsibility and autonomy
They act responsibly through professional and inter-professional cooperation.They are independent, constructive and strong advocates of professional co-operation within and outside the institution.
</t>
  </si>
  <si>
    <t xml:space="preserve">The most important sources of law for the child protection system. History of the child protection act, its entry into force and major changes.
The system of benefits and services. Institutions.
</t>
  </si>
  <si>
    <t xml:space="preserve">Knowledge
Students have knowledge on society, the users of social pedagogy, its target groups and their environment. 
They are familiar with the functioning of social, child welfare, child protection, educational institutions and their legal regulations.
Ability
They are able to carry out social work in institutions providing social services and educational institutions, to apply the acquired social, psychological, legal, administrative, medical knowledge and principles.
They are able to provide professional services for children, young people, groups, families and teachers with different backgrounds, to design, implement and analyze education, leisure pedagogy, social pedagogy and these processes.
They are able to use the prevention and problem-solving methods, techniques that are needed for social work.
Attitude
They are sensitive and open to social problems.
Responsibility, autonomy:
They take responsibility for social pedagogical activities with individuals, groups, and communities.
They act responsibly through professional and inter-professional cooperation.
</t>
  </si>
  <si>
    <t xml:space="preserve">Conceptual analysis of integrated education. Special education in the EU. The methodological basis of integrated education. Application possibilities in educational institutions
</t>
  </si>
  <si>
    <t>Observation of prevention possibilities, methods and procedures applied in different fields of family and child protection, participation in these processes. Participation in case studies, supervisions, in compliance with relevant legislation, gathering information, case studies, preparation of environmental studies, production of observation reports, reception of clients, interviewing, exploration of needs, participation in making a nursing plan, developing and maintaining a supportive relationship, formulation of preventive measures, formulation opinions, professional analysis, comments, advice, extension of the acquired knowledge, personality development.</t>
  </si>
  <si>
    <t xml:space="preserve">Knowledge
Students are familiar with various social problems, unmet needs, and threatening factors. 
They are familiar with the functioning of social, child welfare, child protection, educational institutions and their legal regulations.
You are familiar with the professional ethical standards of social pedagogy.
Ability
They are able to apply social assistance methods.
They are capable of recognizing, processing, analyzing, managing and solving social problems, needs, and threats.
They are able to analyze comprehensively the characteristics and the regularities of the socialization and personality development of the target groups of social pedagogy.
Attitude
Their work is characterized by relationship building and maintenance, conflict resolution skills, empathy, co-operation, supportive attitude and advanced communication skills.
In their human relations, they are humane and ethical, while performing while professional duties they observe the ethical code of social work.
They use their knowledge with empathy, tolerance, flexibility and creativity.
Responsibility, autonomy
They are independent, constructive and strong advocates of professional co-operation within and outside the institution.
They act responsibly through professional and inter-professional cooperation.
</t>
  </si>
  <si>
    <t>Acquiring professional communication form. Case study and form requirements. Case presentation practice: oral presentation of case studies from the field place.</t>
  </si>
  <si>
    <t xml:space="preserve">Knowledge
Students are familiar with the concept system, history, and theories of social pedagogy. They have knowledge of the practice of social pedagogy.
They are familiar with the theories of social pedagogy, the working forms and methods used in social pedagogy.
Ability
They are able to use the prevention and problem-solving methods, techniques that are needed for social work, efficiently and innovatively.
They are able to effectively enforce professional ethical standards in social pedagogical work.
Attitude
Their work is characterized by relationship building and maintenance, conflict resolution skills, empathy, co-operation, supportive attitude and advanced communication skills. In their human relations, they are humane and ethical, while performing while professional duties they observe the ethical code of social work.
They use their knowledge with empathy, tolerance, flexibility and creativity.
In their individual work they have realistic self-esteem, self-assessment, they critically look at themselves.
Responsibility, autonomy
They take responsibility for social pedagogical activities with individuals, groups, and communities.
</t>
  </si>
  <si>
    <t>Presentation of your own case work</t>
  </si>
  <si>
    <t>Knowledge
Students have knowledge of society, users of social pedagogy, target groups and their environment.
They are familiar with the functioning of social, child welfare, child protection, educational institutions and their legal regulations.
Ability
They can recognize the regularities of society, of systematically analyzing them, of discovering and interpreting the causes and consequences of socially unfavourable situations. They are capable of recognizing, processing, analyzing needs and threats.They are able to develop the ability of individuals, families, groups, communities to enforce their rights and interests.
They are able to provide professional services for children, young people, groups, families and teachers of different backgrounds with the modern means of education, leisure pedagogy, social pedagogy, social work and to design, implement and analyse these processes.
Attitude
They are sensitive and open to social problems.They use their knowledge with empathy, tolerance, flexibility and creativity.
Responsibility, autonomy
They take responsibility for social pedagogical activities with individuals, groups, and communities.</t>
  </si>
  <si>
    <t>The case management process in practice. Intervention methods, techniques, teamwork, supervision. Students apply theories, trends, the person-centred, system-based approach.</t>
  </si>
  <si>
    <t>Knowledge:
Students are familiar with various social problems, unmet needs, and threatening factors. They know the practice of social pedagogy. They know the relationship between theory and practice and can synthesize their theoretical and practical knowledge. 
Ability:
They can organize, implement and administer individual case management subtasks in institutions providing social services or in related institutions. They are able to develop the ability of individuals to enforce their rights and interests.
Attitude: They are sensitive and open to social problems.
Autonomy and Responsibility:
They take responsibility for social pedagogical activities with individuals.</t>
  </si>
  <si>
    <t xml:space="preserve">Historical change of family.
The system of family pedagogical approach and activity.
The theory of pedagogical family care methodology.
The basic concepts and methodological questions of pedagogical family care in practice.
Methodology of education and family life education.
</t>
  </si>
  <si>
    <t xml:space="preserve">Knowledge
Students are familiar with various social problems, unmet needs, and threatening factors.They have knowledge on society, the users of social pedagogy, its target groups and their environment.
They are familiar with the functioning of social, child welfare, child protection, educational institutions and their legal regulations.
They are familiar with the theories of social pedagogy, the working methods and methods used in social pedagogy.
Ability
They are able to carry out social work in institutions providing social services and educational institutions, to apply the acquired social, psychological, legal, administrative, medical knowledge and principles.
They are able to provide professional services for children, young people, groups, families and teachers of different backgrounds with the modern means of education, leisure pedagogy, social pedagogy, social work and to design, implement and analyse  these processes.
Attitude
In their human relations, they are humane and ethical, while performing while professional duties they observe the ethical code of social work.
Responsibility, autonomy
They take responsibility for social pedagogical activities with individuals, groups, and communities.
They act responsibly through professional and inter-professional cooperation.
</t>
  </si>
  <si>
    <t>Knowledge: Students have knowledge about the theories of violence. They are well informed of possibilities and methods of family care. Ability: They understand social issues, processes and have a clear view of their pedagogical and psychological consequences. Attitude: In possession of their knowledge, they are sensitive and open to recognise and handle problems of children and families. Autonomy and responsibility: They take responsibility for children in their care.</t>
  </si>
  <si>
    <t xml:space="preserve">Knowledge
Students know the relationship between theory and practice and can synthesize their theoretical and practical knowledge
Ability
They can recognize the regularities of society, of systematically analyzing them, of discovering and interpreting the causes and consequences of socially unfavourable situations. 
Attitude
Their work is characterized by relationship building and maintenance, conflict resolution skills, empathy, co-operation, supportive attitude and advanced communication skills.
Responsibility and autonomy
They strive for continuous professional self-education, participation in vocational trainings.
</t>
  </si>
  <si>
    <t xml:space="preserve">The system of family policy, family support services and financial support for families in Hungary. Applied tools, methods and techniques in family aid and family care. Principles for the operation of the child protection detection and signalling  system. The operation of the child protection detection and signalling  system.
Risk management and risk assessment of the child protection detection and signalling  system. The tasks and responsibilities of the members of the signalling system, in case of detecting neglect  and   abuse.
</t>
  </si>
  <si>
    <t>Knowledge
Students are familiar with the functioning of social, child welfare, child protection, educational institutions and their legal regulations.
They are familiar with various social problems, unmet needs, and threatening factors.
They are familiar with the professional ethical standards of social pedagogy.
Ability
They are able to apply social assistance methods.
They are capable of recognizing, processing, analyzing, managing and solving social problems, needs, and threats.
They are able to analyze comprehensively the characteristics and the regularities of the socialization and personality development of the target groups of social pedagogy.
Attitude
Their work is characterized by relationship building and maintenance, conflict resolution skills, empathy, co-operation, supportive attitude and advanced communication skills.
In their human relations, they are humane and ethical, while performing while professional duties they observe the ethical code of social work.
They use their knowledge with empathy, tolerance, flexibility and creativity.
Responsibility, autonomy
They act responsibly through professional and inter-professional cooperation.
They are independent, constructive and strong advocates of professional co-operation within and outside the institution.</t>
  </si>
  <si>
    <t>The idea and the peculiarities of the adaptive (accepting) school. The value concept of adaptivity: reflecting on children's needs, learning orientation and communitarism. The school as a learning organization: change-reflection-learning / innovation. Adaptive learning environment. Adaptive teacher.Best practices.</t>
  </si>
  <si>
    <t>knowledge:                                                  Students are familiar with the concept and main principles of the adaptive school. They know the background of an adaptive approach: paying attention to students, the need for helping to learn and community experiences. They know good practices.                                         Ability:                                                               They are capable of recognizing student needs, of reflective thinking, and innovation.                                   attitude:                                                            They are sensitive to individual problems, and they are capable of continuous methodological renewal.                         autonomy and responsibility: They represent their professional views with responsibility during inter-professional cooperation.</t>
  </si>
  <si>
    <t>Students learn about basic concepts of social work with families, work-based theories and practical models. They acquire different techniques to deal directly with the family's internal function, adaptability,  the relationship between the environment and the family.</t>
  </si>
  <si>
    <t>Knowledge:
Students know various social problems, unsatisfied needs, and threatening factors. They know the relationship between theory and practice and can synthesize their theoretical and practical knowledge.
Ability:
They are able to provide professional services for children, young people, groups, families and teachers of different backgrounds with the modern means of education, leisure pedagogy, social pedagogy, social work and to design, implement and analyse these processes. They can use the prevention and problem-solving methods, techniques that are needed for social work, in an efficient and innovative way. They are capable of recognizing, processing, analyzing, managing and solving social problems, needs, and threats.
Attitude:
They carry out their social pedagogical work with commitment, professionalism and quality consciousness. They are open to vocational training, they are happy to participate in methodological innovations. 
Autonomy and Responsibility:
They act responsibly through professional and inter-professional cooperation.</t>
  </si>
  <si>
    <t xml:space="preserve">Peacemaking and peacekeeping. UN and EU documents. Conflict resolution methods
Globalization and glocalization. International organizations and documents on sustainable development from the 1960s to the present. Human Rights.
</t>
  </si>
  <si>
    <t>Assistance as a profession. A helping role. The concept of team. General description and characteristics of groups and group work. Psychodrama. Phases and Techniques of Psychodrama. Art Therapy. Helping the helpers is the supervision. The helper's support.</t>
  </si>
  <si>
    <t xml:space="preserve">Knowledge
Students are familiar with the basic knowledge necessary for social assistance, especially relating to social studies, social politics and social work, and also to psychology, law, administration, health and pedagogy. 
They are familiar with the theories of social pedagogy, the working forms and methods used in social pedagogy.
They are familiar with ways of acquiring knowledge needed for social assistance, and the most important sources of information. They are familiar with various social problems, unmet needs, and threatening factors.
They are familiar with the theories of social pedagogy, the working methods and methods used in social pedagogy.
They have methodological knowledge, they see the possibilities of innovation in the social profession.
Ability
They are capable of recognizing, processing, analyzing, managing and solving social problems, needs, and threats.
They are able to apply social assistance methods.
They are able to develop the ability of individuals, families, groups, communities to enforce their rights and interests.
They are able to use the prevention and problem-solving methods, techniques  that are needed for social work.
They are able to effectively enforce professional ethical standards in social pedagogical work.
Attitude
They are sensitive and open to social problems. They are committed to use European values locally, their approach is characterised by solidarity with the ones in need, and fight against prejudice.
Their work is characterized by relationship building and maintenance, conflict resolution skills, empathy, co-operation, supportive attitude and advanced communication skills.
In their human relations, they are humane and  ethical while performing their professional duties, they observe the ethical rules of social work.
They use their knowledge with empathy, tolerance, flexibility and creativity.
They carry out their social pedagogical work with commitment, professionalism and quality consciousness. 
Responsibility, autonomy
They take responsibility for social pedagogical activities with individuals, groups, and communities. In an adequate case, they represent their professional organizational unit responsibly.
They take responsibility for social pedagogical activities with individuals, groups, and communities.
In professional and social forums, they represent their views as a sovereign actor, and represent their organizational unit and their professional group responsibly.
</t>
  </si>
  <si>
    <t>The students participate in case discussion and on the supervision simulation task during the practical lesson. Grading is based on the evaluation of the students' contribution to class work and project work.</t>
  </si>
  <si>
    <t xml:space="preserve">Knowledge
They have knowledge on society, the users of social pedagogy, its target groups and their environment. 
They are familiar with ways of acquiring knowledge needed for social assistance, and the most important sources of information. 
They are familiar with various social problems, unmet needs, and threatening factors.
Ability
Students can recognize the regularities of society, of systematically analyzing them, of discovering and interpreting the causes and consequences of socially unfavourable situations.
They are able to apply social assistance methods.
They are capable of recognizing, processing, analyzing, managing and solving social problems, needs, and threats.
They are able to analyze comprehensively the characteristics and the regularities of the socialization and personality development of the target groups of social pedagogy.
Attitude
They are sensitive and open to social problems.
They use their knowledge with empathy, tolerance, flexibility and creativity.
Their work is characterized by relationship building and maintenance, conflict resolution skills, empathy, co-operation, supportive attitude and advanced communication skills.
Responsibility, autonomy
They take responsibility for social pedagogical activities with individuals, groups, and communities.
They represent the methods and knowledge of social pedagogy. In an adequate case, they represent their professional organizational unit responsibly.
</t>
  </si>
  <si>
    <t xml:space="preserve">a, tudása: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Ismeri a szociálpedagógia színtereit, a szociálpedagógiában alkalmazott munkaformákat, módszereket.
Módszertani tudással rendelkezik, átlátja a szociális szakma innovációjának lehetőségeit.
b, képességei:
Képes a szociális problémák, szükségletek, veszélyeztető tényezők felismerésére, feldolgozására, elemzésére, kezelésére, megoldására.
Képes az egyének, családok, csoportok, közösségek jog- és érdekérvényesítő képességének fejlesztésére.
Képes a szociális szakmai tevékenységhez szükséges prevenciós és problémakezelő módszerek, technikák megfigyelésére és elemzésére.
Képes a szociálpedagógusi munkában a szakmai etikai normák hatékony érvényesítésére.
c, attitűdje:
Rendelkezik a társadalmi problémák iránti érzékenységgel, elkötelezett az európai értékek lokális alkalmazására, szemléletét áthatja az elesettek és kiszolgáltatottak melletti szolidaritás, az előítéletek elleni küzdelem.
Munkáját kapcsolatteremtés- és fenntartás, konfliktusmegoldási készség, lokális és globális problémák iránti érzékenység és megoldási készség, empátia, kooperáció, segítő attitűd és fejlett kommunikációs készség jellemzi.
Emberi kapcsolataiban humánus és etikus magatartású, szakmai feladatainak ellátása során a szociális munka etikai kódexét betartja.
Ismereteit empátiával, toleranciával, rugalmassággal, kreativitással alkalmazza.
A szociálpedagógiai munkáját elkötelezetten, szakmai igényességgel és minőségtudattal végzi.
d, autonómiája és felelőssége:
Képviseli a szociálpedagógia módszereit, ismereteit. Adekvát esetben felelősségteljesen képviseli szakmai szervezeti egységét.
Felelősséget vállal az egyénekkel, csoportokkal, közösségekkel végzett szociálpedagógiai tevékenységért.
Szakmai és társadalmi fórumokon szuverén szereplőként jeleníti meg nézeteit, felelősen képviseli szervezeti egységét és szakmai csoportját.
</t>
  </si>
  <si>
    <t>Integrated Professional Practice</t>
  </si>
  <si>
    <t>Szak megnevezése: Szociálpedagógia</t>
  </si>
  <si>
    <r>
      <rPr>
        <sz val="9"/>
        <rFont val="Arial"/>
        <family val="2"/>
        <charset val="238"/>
      </rPr>
      <t xml:space="preserve">Knowledge: Students know the legal theoretical and practical relationships of the social scenes of society
Students are able to perform their work efficiently. They are able to see the problems of their field of expertise.
Ability: They are able to work in a team to make quality decisions. They are capable of representing individuals and families, communities, and are advocates of rights.
Attitude: They have an overview of the general rules of law, they are able to apply the acquired legal knowledge and principles. They possess creativity skills when applying their knowledge.
Autonomy: They are sensitive and open to social problems. They use their knowledge with empathy,  tolerance and flexibility.
</t>
    </r>
    <r>
      <rPr>
        <sz val="9"/>
        <color rgb="FFFF0000"/>
        <rFont val="Arial"/>
        <family val="2"/>
        <charset val="238"/>
      </rPr>
      <t xml:space="preserve">
</t>
    </r>
    <r>
      <rPr>
        <sz val="9"/>
        <color theme="1"/>
        <rFont val="Arial"/>
        <family val="2"/>
        <charset val="238"/>
      </rPr>
      <t xml:space="preserve">
</t>
    </r>
  </si>
  <si>
    <r>
      <t xml:space="preserve">A kurzus teljes ismeretanyagának áttanulmányozása után  a hallgató áttekintéssel rendelkezik az emberi test élettanáról, a balesetvédelemről és az elsősegélynyújtásról.
</t>
    </r>
    <r>
      <rPr>
        <i/>
        <sz val="9"/>
        <color theme="1"/>
        <rFont val="Arial"/>
        <family val="2"/>
        <charset val="238"/>
      </rPr>
      <t>Tudás</t>
    </r>
    <r>
      <rPr>
        <sz val="9"/>
        <color theme="1"/>
        <rFont val="Arial"/>
        <family val="2"/>
        <charset val="238"/>
      </rPr>
      <t xml:space="preserve">
Birtokában van a munkájához szükséges egészségtudományi ismereteknek. 
</t>
    </r>
    <r>
      <rPr>
        <i/>
        <sz val="9"/>
        <color theme="1"/>
        <rFont val="Arial"/>
        <family val="2"/>
        <charset val="238"/>
      </rPr>
      <t>Képesség</t>
    </r>
    <r>
      <rPr>
        <sz val="9"/>
        <color theme="1"/>
        <rFont val="Arial"/>
        <family val="2"/>
        <charset val="238"/>
      </rPr>
      <t xml:space="preserve">
Egészségtudományi ismereteit  pedagógiai munkája során alkalmazza. 
</t>
    </r>
    <r>
      <rPr>
        <i/>
        <sz val="9"/>
        <color theme="1"/>
        <rFont val="Arial"/>
        <family val="2"/>
        <charset val="238"/>
      </rPr>
      <t>Attitűd</t>
    </r>
    <r>
      <rPr>
        <sz val="9"/>
        <color theme="1"/>
        <rFont val="Arial"/>
        <family val="2"/>
        <charset val="238"/>
      </rPr>
      <t xml:space="preserve">
Nyitott az egészségtudományos gondolkodára.
</t>
    </r>
    <r>
      <rPr>
        <i/>
        <sz val="9"/>
        <color theme="1"/>
        <rFont val="Arial"/>
        <family val="2"/>
        <charset val="238"/>
      </rPr>
      <t xml:space="preserve">Autonómia és felelősség   </t>
    </r>
    <r>
      <rPr>
        <sz val="9"/>
        <color theme="1"/>
        <rFont val="Arial"/>
        <family val="2"/>
        <charset val="238"/>
      </rPr>
      <t xml:space="preserve">                          Felelősséget érez egészségtudományi ismereteinek bővítésében.</t>
    </r>
  </si>
  <si>
    <r>
      <t xml:space="preserve">After studying all the subjects presented in the course, students have an overview of the human body 's physiology, accident prevention and first aid.                                                    </t>
    </r>
    <r>
      <rPr>
        <i/>
        <sz val="9"/>
        <color theme="1"/>
        <rFont val="Arial"/>
        <family val="2"/>
        <charset val="238"/>
      </rPr>
      <t xml:space="preserve">Knowledge </t>
    </r>
    <r>
      <rPr>
        <sz val="9"/>
        <color theme="1"/>
        <rFont val="Arial"/>
        <family val="2"/>
        <charset val="238"/>
      </rPr>
      <t xml:space="preserve">                                                          Students have the knowledge of health science that is necessary for their work.              </t>
    </r>
    <r>
      <rPr>
        <i/>
        <sz val="9"/>
        <color theme="1"/>
        <rFont val="Arial"/>
        <family val="2"/>
        <charset val="238"/>
      </rPr>
      <t xml:space="preserve">Ability / Competence </t>
    </r>
    <r>
      <rPr>
        <sz val="9"/>
        <color theme="1"/>
        <rFont val="Arial"/>
        <family val="2"/>
        <charset val="238"/>
      </rPr>
      <t xml:space="preserve">                                           Students routinely use health science's methods in the course of  pedagogic work.                                                           </t>
    </r>
    <r>
      <rPr>
        <i/>
        <sz val="9"/>
        <color theme="1"/>
        <rFont val="Arial"/>
        <family val="2"/>
        <charset val="238"/>
      </rPr>
      <t xml:space="preserve">Attitude </t>
    </r>
    <r>
      <rPr>
        <sz val="9"/>
        <color theme="1"/>
        <rFont val="Arial"/>
        <family val="2"/>
        <charset val="238"/>
      </rPr>
      <t xml:space="preserve">                                                                      Students are open to health scientific thinking.                                              </t>
    </r>
    <r>
      <rPr>
        <i/>
        <sz val="9"/>
        <color theme="1"/>
        <rFont val="Arial"/>
        <family val="2"/>
        <charset val="238"/>
      </rPr>
      <t xml:space="preserve">Responsibility / Autonomy                                         </t>
    </r>
    <r>
      <rPr>
        <sz val="9"/>
        <color theme="1"/>
        <rFont val="Arial"/>
        <family val="2"/>
        <charset val="238"/>
      </rPr>
      <t>They take responsibility for broadening their health scientific knowledge.</t>
    </r>
  </si>
  <si>
    <r>
      <rPr>
        <sz val="9"/>
        <rFont val="Arial"/>
        <family val="2"/>
        <charset val="238"/>
      </rPr>
      <t>Knowledge: 
Students are familiar with the concept of equal opportunities and the strategies of their creation. They understand the structural inequalities of society and the paradigms of reducing them. 
Ability:
Students are able to see the alternatives of equal opportunities and to build an equal opportunities plan on this basis. 
Attitude: 
They empathize with disadvantaged parents and their children.
Autonomy and responsibility: 
They are committed to quality work.</t>
    </r>
  </si>
  <si>
    <r>
      <t>a, tudása: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Ismeri a szociálpedagógia színtereit, a szociálpedagógiában alkalmazott munkaformákat, módszereket.
Módszertani tudással rendelkezik, átlátja a szociális szakma innovációjának lehetőségeit.
b, képességei:
Képes a szociális problémák, szükségletek, veszélyeztető tényezők felismerésére, feldolgozására, elemzésére,</t>
    </r>
    <r>
      <rPr>
        <sz val="9"/>
        <color theme="4" tint="-0.249977111117893"/>
        <rFont val="Arial"/>
        <family val="2"/>
        <charset val="238"/>
      </rPr>
      <t>.</t>
    </r>
    <r>
      <rPr>
        <sz val="9"/>
        <color theme="1"/>
        <rFont val="Arial"/>
        <family val="2"/>
        <charset val="238"/>
      </rPr>
      <t xml:space="preserve">
Képes az egyének, családok, csoportok, közösségek jog- és érdekérvényesítő képességének fejlesztésére.
Képes a szociális szakmai tevékenységhez szükséges prevenciós és problémakezelő módszerek, technikák megfigyelésére. hatékony és innovatív alkalmazására.
Képes a szociálpedagógusi munkában a szakmai etikai normák hatékony érvényesítésére.
c, attitűdje:
Rendelkezik a társadalmi problémák iránti érzékenységgel, elkötelezett az európai értékek lokális alkalmazására, szemléletét áthatja az elesettek és kiszolgáltatottak melletti szolidaritás, az előítéletek elleni küzdelem.
Munkáját kapcsolatteremtés- és fenntartás, konfliktusmegoldási készség, lokális és globális problémák iránti érzékenység és megoldási készség, empátia, kooperáció, segítő attitűd és fejlett kommunikációs készség jellemzi.
Emberi kapcsolataiban humánus és etikus magatartású, szakmai feladatainak ellátása során a szociális munka etikai kódexét betartja.
Ismereteit empátiával, toleranciával, rugalmassággal, kreativitással alkalmazza.
A szociálpedagógiai munkáját elkötelezetten, szakmai igényességgel és minőségtudattal végzi.
d, autonómiája és felelőssége:
Képviseli a szociálpedagógia módszereit, ismereteit. Adekvát esetben felelősségteljesen képviseli szakmai szervezeti egységét.
Felelősséget vállal az egyénekkel, csoportokkal, közösségekkel végzett szociálpedagógiai tevékenységért.
Szakmai és társadalmi fórumokon szuverén szereplőként jeleníti meg nézeteit, felelősen képviseli szervezeti egységét és szakmai csoportját.
</t>
    </r>
  </si>
  <si>
    <t>A hallgatók a gyakorlati óra keretében kiválasztanak egy speciális célcsoportot, melynek sajátoságainak és jellemzőinek a tanulmányozását követően a projektmódszer segítségével életúttervezést végeznek.</t>
  </si>
  <si>
    <r>
      <t xml:space="preserve">1. Kiss Ferenc-Vallner Judit: Környezettudományi alapismeretek, 2001.
2. Kiss Ferenc, Lakatos Gyula, Rakonczai János, Majer József: Környezettani
alapismeretek, 2011. (http://www.tankonyvtar.hu)
3. Kerényi Attila: Környezettan, 2003.
4. Rachel Carson: Néma tavasz, 1994 (1962).
5. </t>
    </r>
    <r>
      <rPr>
        <sz val="9"/>
        <rFont val="Arial"/>
        <family val="2"/>
        <charset val="238"/>
      </rPr>
      <t xml:space="preserve">Molnár Mónika-János István-Hörcsik Zsolt-Szabó Sándor: Principle of Life, EFOP-3.4.3-16-2016-00018
 „Tudásfejlesztés és –hasznosítás a Nyíregyházi Egyetemen” keretében fejlesztett elektronikus tananyag, 2018. </t>
    </r>
  </si>
  <si>
    <r>
      <t xml:space="preserve">1. Romero, S. (2012): Race and Ethnicity. In Romero. S. et. al. (2012): Introduction to Sociology: A Collaborative Approach. Ashbury, Chicago ISBN 978-1-5063-2758-7
2.  Steinberg, S. (2012): The Ethnic Myth. Beacon Press, Boston ISBN: 978-0807041512 
3. Giddens, A. (2009): Race, Ethnicity and Migration. In: Giddens, A. (2009): Sociology. Policy Press, USA (ISBN: 8601404343612 </t>
    </r>
    <r>
      <rPr>
        <sz val="9"/>
        <rFont val="Arial"/>
        <family val="2"/>
        <charset val="238"/>
      </rPr>
      <t xml:space="preserve">4.Torkos,Katalin (2018) Sociology of Minorities. EFOP-3.4.3-16-2016-00018
 „Tudásfejlesztés és –hasznosítás a Nyíregyházi Egyetemen” keretében fejlesztett elektronikus tananyag, 2018. </t>
    </r>
  </si>
  <si>
    <r>
      <t xml:space="preserve">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4. Bártfai Barnabás: Windows 10 mindenkinek, BBS-Info Kft., Budapest, 2016., 340 p ISBN:9786155477218. 
</t>
    </r>
    <r>
      <rPr>
        <sz val="9"/>
        <rFont val="Arial"/>
        <family val="2"/>
        <charset val="238"/>
      </rPr>
      <t>5. Tanyiné dr. Kocsis Anikó, Iszály Ferenc Zalán: Digitális alkalmazások, 2018. https://mooc.nye.hu</t>
    </r>
    <r>
      <rPr>
        <sz val="9"/>
        <color theme="1"/>
        <rFont val="Arial"/>
        <family val="2"/>
        <charset val="238"/>
      </rPr>
      <t xml:space="preserve">
</t>
    </r>
  </si>
  <si>
    <r>
      <t xml:space="preserve">1. Andorka Rudolf (2006): Faj, nemzet, etnikai csoport, kisebbségek. In: Bevezetés a szociológiába. Második javított és bővített kiadás. Osiris, Budapest, 370–392. p. ISBN 963-389-848-X
2. Forray R. Katalin – Hegedűs T. András: Cigányok, iskola, oktatáspolitika. Budapest: Oktatáskutató Intézet, Új Mandátum, 2003. ISBN: 963-9494-08-9
3. Forray R. Katalin (szerk.) (2006): Ismeretek a romológia alapképzési szakhoz. PTE BTK NTI Romológiai és Nevelésszociológia Tanszék, Pécsi Tudományegyetem, Pécs ISBN 963 9704 21 0
4. Giddens, A. (2003): Etnicitás és faj. In: Szociológia. Osiris, Budapest ISBN: 9789633899847
5. Horváth István (2006): Kisebbségszociológia. Kolozsvári Egyetemi Kiadó, Kolozsvár  ISBN (10) 973-610-444-3 </t>
    </r>
    <r>
      <rPr>
        <sz val="9"/>
        <rFont val="Arial"/>
        <family val="2"/>
        <charset val="238"/>
      </rPr>
      <t xml:space="preserve">6.Torkos,Katalin (2018) Sociology of Minorities. EFOP-3.4.3-16-2016-00018
 „Tudásfejlesztés és –hasznosítás a Nyíregyházi Egyetemen” keretében fejlesztett elektronikus tananyag, 2018. </t>
    </r>
  </si>
</sst>
</file>

<file path=xl/styles.xml><?xml version="1.0" encoding="utf-8"?>
<styleSheet xmlns="http://schemas.openxmlformats.org/spreadsheetml/2006/main">
  <fonts count="22">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color rgb="FF9C6500"/>
      <name val="Calibri"/>
      <family val="2"/>
      <charset val="238"/>
      <scheme val="minor"/>
    </font>
    <font>
      <b/>
      <sz val="16"/>
      <color theme="1"/>
      <name val="Arial"/>
      <family val="2"/>
      <charset val="238"/>
    </font>
    <font>
      <sz val="16"/>
      <color theme="1"/>
      <name val="Arial"/>
      <family val="2"/>
      <charset val="238"/>
    </font>
    <font>
      <b/>
      <sz val="8"/>
      <color indexed="9"/>
      <name val="Arial"/>
      <family val="2"/>
      <charset val="238"/>
    </font>
    <font>
      <b/>
      <sz val="8"/>
      <color theme="1"/>
      <name val="Arial"/>
      <family val="2"/>
      <charset val="238"/>
    </font>
    <font>
      <sz val="9"/>
      <color theme="1"/>
      <name val="Arial"/>
      <family val="2"/>
      <charset val="238"/>
    </font>
    <font>
      <sz val="9"/>
      <name val="Arial"/>
      <family val="2"/>
      <charset val="238"/>
    </font>
    <font>
      <sz val="9"/>
      <color indexed="8"/>
      <name val="Arial"/>
      <family val="2"/>
      <charset val="238"/>
    </font>
    <font>
      <sz val="9"/>
      <color rgb="FF222222"/>
      <name val="Arial"/>
      <family val="2"/>
      <charset val="238"/>
    </font>
    <font>
      <sz val="9"/>
      <color rgb="FF000000"/>
      <name val="Arial"/>
      <family val="2"/>
      <charset val="238"/>
    </font>
    <font>
      <sz val="9"/>
      <color rgb="FFFF0000"/>
      <name val="Arial"/>
      <family val="2"/>
      <charset val="238"/>
    </font>
    <font>
      <i/>
      <sz val="9"/>
      <color theme="1"/>
      <name val="Arial"/>
      <family val="2"/>
      <charset val="238"/>
    </font>
    <font>
      <sz val="9"/>
      <color theme="4" tint="-0.249977111117893"/>
      <name val="Arial"/>
      <family val="2"/>
      <charset val="238"/>
    </font>
    <font>
      <sz val="9"/>
      <color theme="4" tint="-0.499984740745262"/>
      <name val="Arial"/>
      <family val="2"/>
      <charset val="238"/>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rgb="FFFFEB9C"/>
      </patternFill>
    </fill>
    <fill>
      <patternFill patternType="solid">
        <fgColor theme="0"/>
        <bgColor indexed="64"/>
      </patternFill>
    </fill>
  </fills>
  <borders count="6">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4" borderId="0" applyNumberFormat="0" applyBorder="0" applyAlignment="0" applyProtection="0"/>
  </cellStyleXfs>
  <cellXfs count="60">
    <xf numFmtId="0" fontId="0" fillId="0" borderId="0" xfId="0"/>
    <xf numFmtId="0" fontId="1" fillId="0" borderId="0" xfId="0" applyFont="1" applyAlignment="1">
      <alignment vertical="center" wrapText="1"/>
    </xf>
    <xf numFmtId="0" fontId="1" fillId="0" borderId="0" xfId="0" applyFont="1"/>
    <xf numFmtId="0" fontId="3" fillId="0" borderId="0" xfId="0" applyFont="1"/>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Border="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0" borderId="2" xfId="0" applyFont="1" applyBorder="1" applyAlignment="1">
      <alignment horizontal="left" vertical="top"/>
    </xf>
    <xf numFmtId="0" fontId="6" fillId="0" borderId="2" xfId="0" applyFont="1" applyBorder="1" applyAlignment="1">
      <alignment horizontal="left" vertical="top" wrapText="1"/>
    </xf>
    <xf numFmtId="0" fontId="5" fillId="0" borderId="2" xfId="0" applyFont="1" applyBorder="1" applyAlignment="1">
      <alignment horizontal="left" vertical="top"/>
    </xf>
    <xf numFmtId="0" fontId="1" fillId="0" borderId="0" xfId="0" applyFont="1" applyBorder="1" applyAlignment="1">
      <alignment horizontal="left" vertical="top" wrapText="1"/>
    </xf>
    <xf numFmtId="0" fontId="9" fillId="0" borderId="0" xfId="0" applyFont="1" applyAlignment="1">
      <alignment horizontal="left" vertical="center"/>
    </xf>
    <xf numFmtId="0" fontId="10" fillId="0" borderId="0" xfId="0" applyFont="1" applyAlignment="1">
      <alignment vertical="center" wrapText="1"/>
    </xf>
    <xf numFmtId="0" fontId="9"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3" fillId="0" borderId="2" xfId="0" applyFont="1" applyFill="1" applyBorder="1" applyAlignment="1">
      <alignment vertical="top" wrapText="1"/>
    </xf>
    <xf numFmtId="0" fontId="15" fillId="0" borderId="2" xfId="0" applyFont="1" applyFill="1" applyBorder="1" applyAlignment="1">
      <alignment vertical="top" wrapText="1"/>
    </xf>
    <xf numFmtId="0" fontId="15" fillId="3" borderId="2" xfId="0" applyFont="1" applyFill="1" applyBorder="1" applyAlignment="1">
      <alignment vertical="top" wrapText="1"/>
    </xf>
    <xf numFmtId="0" fontId="16" fillId="3" borderId="2" xfId="0" applyFont="1" applyFill="1" applyBorder="1" applyAlignment="1">
      <alignment vertical="top" wrapText="1"/>
    </xf>
    <xf numFmtId="0" fontId="13" fillId="3" borderId="2" xfId="0" applyFont="1" applyFill="1" applyBorder="1" applyAlignment="1">
      <alignment vertical="top" wrapText="1"/>
    </xf>
    <xf numFmtId="0" fontId="13" fillId="0" borderId="2" xfId="0" applyFont="1" applyFill="1" applyBorder="1" applyAlignment="1">
      <alignment vertical="top"/>
    </xf>
    <xf numFmtId="0" fontId="14" fillId="0" borderId="2" xfId="0" applyFont="1" applyFill="1" applyBorder="1" applyAlignment="1">
      <alignment vertical="top" wrapText="1"/>
    </xf>
    <xf numFmtId="0" fontId="17" fillId="0" borderId="2" xfId="0" applyFont="1" applyFill="1" applyBorder="1" applyAlignment="1">
      <alignment vertical="top" wrapText="1"/>
    </xf>
    <xf numFmtId="0" fontId="15" fillId="0" borderId="2" xfId="0" applyFont="1" applyFill="1" applyBorder="1" applyAlignment="1">
      <alignment vertical="top" wrapText="1" shrinkToFit="1"/>
    </xf>
    <xf numFmtId="0" fontId="14" fillId="3" borderId="2" xfId="0" applyFont="1" applyFill="1" applyBorder="1" applyAlignment="1">
      <alignment vertical="top" wrapText="1"/>
    </xf>
    <xf numFmtId="0" fontId="13" fillId="0" borderId="0" xfId="0" applyFont="1" applyBorder="1" applyAlignment="1">
      <alignment vertical="top" wrapText="1"/>
    </xf>
    <xf numFmtId="0" fontId="13" fillId="5" borderId="0" xfId="0" applyFont="1" applyFill="1" applyBorder="1" applyAlignment="1">
      <alignment vertical="top" wrapText="1"/>
    </xf>
    <xf numFmtId="0" fontId="13" fillId="0" borderId="0" xfId="0" applyFont="1" applyFill="1" applyBorder="1" applyAlignment="1">
      <alignment vertical="top" wrapText="1"/>
    </xf>
    <xf numFmtId="0" fontId="13" fillId="0" borderId="0" xfId="0" applyFont="1" applyAlignment="1">
      <alignment vertical="top" wrapText="1"/>
    </xf>
    <xf numFmtId="0" fontId="16" fillId="0" borderId="2" xfId="0" applyFont="1" applyFill="1" applyBorder="1" applyAlignment="1">
      <alignment vertical="top" wrapText="1"/>
    </xf>
    <xf numFmtId="0" fontId="17" fillId="0" borderId="2" xfId="0" applyFont="1" applyFill="1" applyBorder="1" applyAlignment="1">
      <alignment vertical="top"/>
    </xf>
    <xf numFmtId="0" fontId="13" fillId="3" borderId="2" xfId="0" applyNumberFormat="1" applyFont="1" applyFill="1" applyBorder="1" applyAlignment="1">
      <alignment vertical="top" wrapText="1"/>
    </xf>
    <xf numFmtId="0" fontId="14" fillId="0" borderId="2" xfId="0" applyFont="1" applyFill="1" applyBorder="1" applyAlignment="1">
      <alignment vertical="top"/>
    </xf>
    <xf numFmtId="0" fontId="14" fillId="3" borderId="2" xfId="0" applyFont="1" applyFill="1" applyBorder="1" applyAlignment="1">
      <alignment vertical="top"/>
    </xf>
    <xf numFmtId="0" fontId="14" fillId="3" borderId="2" xfId="1" applyFont="1" applyFill="1" applyBorder="1" applyAlignment="1">
      <alignment vertical="top" wrapText="1"/>
    </xf>
    <xf numFmtId="0" fontId="10" fillId="0" borderId="0" xfId="0" applyFont="1" applyFill="1" applyAlignment="1">
      <alignment vertical="center" wrapText="1"/>
    </xf>
    <xf numFmtId="0" fontId="9" fillId="0" borderId="0" xfId="0" applyFont="1" applyFill="1" applyAlignment="1">
      <alignment vertical="center" wrapText="1"/>
    </xf>
    <xf numFmtId="0" fontId="12" fillId="0" borderId="0" xfId="0" applyFont="1" applyFill="1" applyAlignment="1">
      <alignment vertical="center" wrapText="1"/>
    </xf>
    <xf numFmtId="0" fontId="21" fillId="0" borderId="2" xfId="0" applyFont="1" applyFill="1" applyBorder="1" applyAlignment="1">
      <alignment vertical="top" wrapText="1"/>
    </xf>
    <xf numFmtId="0" fontId="13" fillId="0" borderId="0" xfId="0" applyFont="1" applyFill="1" applyAlignment="1">
      <alignment vertical="top" wrapText="1"/>
    </xf>
    <xf numFmtId="0" fontId="1" fillId="0" borderId="0" xfId="0" applyFont="1" applyFill="1" applyAlignment="1">
      <alignment vertical="center" wrapText="1"/>
    </xf>
    <xf numFmtId="0" fontId="13" fillId="0" borderId="2" xfId="0" applyFont="1" applyBorder="1" applyAlignment="1">
      <alignmen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9" fillId="0" borderId="2" xfId="0" applyFont="1" applyBorder="1" applyAlignment="1">
      <alignment horizontal="center" vertical="center" wrapText="1"/>
    </xf>
  </cellXfs>
  <cellStyles count="2">
    <cellStyle name="Normál" xfId="0" builtinId="0"/>
    <cellStyle name="Semleges" xfId="1"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haredStrings" Target="sharedString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arah/Downloads/KOZOS%20tantargyleiras%20&#246;sszes&#237;tett%202017-06-14%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er/Downloads/k&#246;z&#246;s%20tantargyleiras%202.%20LEKTOR&#193;LVA%20&#201;VA%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Xarah/Downloads/Tantargyleiras%20t&#225;bl&#225;zat%20(Dr.%20Tak&#225;cs%20Tamara%20v&#233;glege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Xarah/Downloads/tantargyleiras%20sablon%20minta-2%20(Tanyin&#233;%20dr.%20Kocsis%20Anik&#243;)%20(Dr.%20Baracsi%20&#193;gnes)%20(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Xarah/Downloads/Tantargyleiras%20t&#225;bl&#225;zat%20&#250;j.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Xarah/Downloads/MARIANN_BSP_BAjav%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Xarah/Downloads/MARIANN_BSP_BAjav%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Xarah/Downloads/Szoc.ped.t&#225;rgyak.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Xarah/Downloads/Tantargyleiras%20t&#225;bl&#225;zat%20(Dr.%20Tak&#225;cs%20Tamara%20javitot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Xarah/Downloads/MARIANN_BSP_BA_JAV&#205;TOTT%2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Xarah/Downloads/Tantargyleiras%20t&#225;bl&#225;zat%20(Dr.%20Tak&#225;cs%20Tamara%20v&#233;gleges)%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Xarah/Downloads/2017.05.3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Xarah/Downloads/szoci&#225;lpedag&#243;gia%202017%20tant&#225;rgyle&#237;r&#225;sok%2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Xarah/Downloads/Tantargyleiras%20t&#225;bl&#225;zat%20(Dr.%20Tak&#225;cs%20Tamara%20v&#233;gleges)%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Xarah/Downloads/&#193;GI_TANT&#193;RGYLE&#205;R&#193;S_BSP_K&#201;SZ%20(2)%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Downloads/Megbizas%20190617%20Csiky%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Xarah/Downloads/KOZOS%20tantargyleiras%20&#246;sszes&#237;tett%202017-06-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er/Downloads/K&#246;z&#246;s_2_jav._Zsuzsa%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Xarah/Downloads/M&#225;solat%20eredetijeT&#193;RGYLE&#205;R&#193;SOK%20M&#193;S%20MINTATANTERV(1)%20(1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SZOCI&#193;LPEDAG&#211;GIA%20BA\Szoci&#225;lpdag&#243;gia\Szoc.ped.t&#225;rgya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Xarah/Downloads/MARIANN_BSP_BA_JAV&#205;TOT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Útmutató"/>
      <sheetName val="BAI-s kódok"/>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Útmutató"/>
      <sheetName val="BAI-s kódok"/>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Útmutató"/>
      <sheetName val="BAI-s kódok"/>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E18"/>
  <sheetViews>
    <sheetView topLeftCell="A7" zoomScale="115" zoomScaleNormal="115" workbookViewId="0">
      <selection activeCell="C16" sqref="C16"/>
    </sheetView>
  </sheetViews>
  <sheetFormatPr defaultColWidth="9.140625" defaultRowHeight="14.25"/>
  <cols>
    <col min="1" max="1" width="29.42578125" style="2" customWidth="1"/>
    <col min="2" max="2" width="25.28515625" style="2" customWidth="1"/>
    <col min="3" max="3" width="40.42578125" style="2" bestFit="1" customWidth="1"/>
    <col min="4" max="4" width="43.42578125" style="2" customWidth="1"/>
    <col min="5" max="5" width="20.7109375" style="2" customWidth="1"/>
    <col min="6" max="16384" width="9.140625" style="2"/>
  </cols>
  <sheetData>
    <row r="1" spans="1:5" ht="15">
      <c r="A1" s="10" t="s">
        <v>8</v>
      </c>
    </row>
    <row r="2" spans="1:5">
      <c r="B2" s="3" t="s">
        <v>9</v>
      </c>
    </row>
    <row r="3" spans="1:5">
      <c r="B3" s="3" t="s">
        <v>10</v>
      </c>
    </row>
    <row r="6" spans="1:5" ht="32.25" customHeight="1">
      <c r="A6" s="7" t="s">
        <v>12</v>
      </c>
      <c r="B6" s="54" t="s">
        <v>32</v>
      </c>
      <c r="C6" s="54"/>
      <c r="D6" s="54"/>
      <c r="E6" s="54"/>
    </row>
    <row r="7" spans="1:5" ht="30">
      <c r="A7" s="6" t="s">
        <v>11</v>
      </c>
      <c r="B7" s="54" t="s">
        <v>33</v>
      </c>
      <c r="C7" s="54"/>
      <c r="D7" s="54"/>
      <c r="E7" s="54"/>
    </row>
    <row r="8" spans="1:5" ht="15">
      <c r="A8" s="6"/>
      <c r="B8" s="7" t="s">
        <v>13</v>
      </c>
      <c r="C8" s="12" t="s">
        <v>30</v>
      </c>
      <c r="D8" s="21"/>
      <c r="E8" s="21"/>
    </row>
    <row r="9" spans="1:5">
      <c r="B9" s="8" t="s">
        <v>14</v>
      </c>
      <c r="C9" s="13" t="s">
        <v>20</v>
      </c>
      <c r="D9" s="9"/>
      <c r="E9" s="9"/>
    </row>
    <row r="10" spans="1:5">
      <c r="A10" s="4"/>
      <c r="B10" s="4" t="s">
        <v>15</v>
      </c>
      <c r="C10" s="13" t="s">
        <v>19</v>
      </c>
      <c r="D10" s="9"/>
      <c r="E10" s="9"/>
    </row>
    <row r="11" spans="1:5">
      <c r="A11" s="4"/>
      <c r="B11" s="4" t="s">
        <v>16</v>
      </c>
      <c r="C11" s="13" t="s">
        <v>18</v>
      </c>
      <c r="D11" s="9"/>
      <c r="E11" s="9"/>
    </row>
    <row r="12" spans="1:5">
      <c r="A12" s="4"/>
      <c r="B12" s="4" t="s">
        <v>17</v>
      </c>
      <c r="C12" s="13" t="s">
        <v>21</v>
      </c>
      <c r="D12" s="9"/>
      <c r="E12" s="9"/>
    </row>
    <row r="13" spans="1:5" ht="42.75">
      <c r="A13" s="19" t="s">
        <v>38</v>
      </c>
      <c r="B13" s="4" t="s">
        <v>39</v>
      </c>
      <c r="C13" s="6" t="s">
        <v>24</v>
      </c>
      <c r="D13" s="5" t="s">
        <v>34</v>
      </c>
      <c r="E13" s="11" t="s">
        <v>27</v>
      </c>
    </row>
    <row r="14" spans="1:5" ht="28.5">
      <c r="A14" s="4"/>
      <c r="B14" s="5" t="s">
        <v>25</v>
      </c>
      <c r="C14" s="55" t="s">
        <v>35</v>
      </c>
      <c r="D14" s="56"/>
      <c r="E14" s="11" t="s">
        <v>27</v>
      </c>
    </row>
    <row r="15" spans="1:5">
      <c r="A15" s="4"/>
      <c r="B15" s="4" t="s">
        <v>26</v>
      </c>
      <c r="C15" s="20" t="s">
        <v>36</v>
      </c>
      <c r="D15" s="18"/>
      <c r="E15" s="11" t="s">
        <v>27</v>
      </c>
    </row>
    <row r="16" spans="1:5" ht="42.75">
      <c r="A16" s="14" t="s">
        <v>42</v>
      </c>
      <c r="B16" s="15" t="s">
        <v>20</v>
      </c>
      <c r="C16" s="14" t="s">
        <v>31</v>
      </c>
      <c r="D16" s="16" t="s">
        <v>29</v>
      </c>
      <c r="E16" s="11" t="s">
        <v>27</v>
      </c>
    </row>
    <row r="17" spans="1:5" ht="28.5">
      <c r="A17" s="15"/>
      <c r="B17" s="16" t="s">
        <v>23</v>
      </c>
      <c r="C17" s="57" t="s">
        <v>28</v>
      </c>
      <c r="D17" s="58"/>
      <c r="E17" s="11" t="s">
        <v>27</v>
      </c>
    </row>
    <row r="18" spans="1:5">
      <c r="A18" s="15"/>
      <c r="B18" s="15" t="s">
        <v>21</v>
      </c>
      <c r="C18" s="15" t="s">
        <v>43</v>
      </c>
      <c r="D18" s="17"/>
      <c r="E18" s="11" t="s">
        <v>27</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dimension ref="A1:M163"/>
  <sheetViews>
    <sheetView tabSelected="1" topLeftCell="C1" zoomScale="77" zoomScaleNormal="77" zoomScaleSheetLayoutView="40" zoomScalePageLayoutView="40" workbookViewId="0">
      <selection activeCell="L76" sqref="L76"/>
    </sheetView>
  </sheetViews>
  <sheetFormatPr defaultColWidth="0" defaultRowHeight="33.75" customHeight="1" zeroHeight="1"/>
  <cols>
    <col min="1" max="1" width="18.28515625" style="1" customWidth="1"/>
    <col min="2" max="2" width="20.42578125" style="1" customWidth="1"/>
    <col min="3" max="3" width="17.7109375" style="1" customWidth="1"/>
    <col min="4" max="4" width="25.7109375" style="1" customWidth="1"/>
    <col min="5" max="5" width="23" style="1" customWidth="1"/>
    <col min="6" max="6" width="34.140625" style="1" customWidth="1"/>
    <col min="7" max="7" width="26.140625" style="1" customWidth="1"/>
    <col min="8" max="8" width="19.42578125" style="1" customWidth="1"/>
    <col min="9" max="9" width="20.5703125" style="1" customWidth="1"/>
    <col min="10" max="10" width="15.42578125" style="1" customWidth="1"/>
    <col min="11" max="11" width="15.85546875" style="1" customWidth="1"/>
    <col min="12" max="12" width="36.28515625" style="1" customWidth="1"/>
    <col min="13" max="13" width="0" style="52" hidden="1" customWidth="1"/>
    <col min="14" max="16384" width="32.7109375" style="52" hidden="1"/>
  </cols>
  <sheetData>
    <row r="1" spans="1:12" s="47" customFormat="1" ht="63" customHeight="1">
      <c r="A1" s="22" t="s">
        <v>690</v>
      </c>
      <c r="B1" s="23"/>
      <c r="C1" s="23"/>
      <c r="D1" s="23"/>
      <c r="E1" s="23"/>
      <c r="F1" s="23"/>
      <c r="G1" s="23"/>
      <c r="H1" s="23"/>
      <c r="I1" s="23"/>
      <c r="J1" s="23"/>
      <c r="K1" s="23"/>
      <c r="L1" s="23"/>
    </row>
    <row r="2" spans="1:12" s="48" customFormat="1" ht="55.5" customHeight="1">
      <c r="A2" s="24">
        <v>1</v>
      </c>
      <c r="B2" s="59">
        <v>2</v>
      </c>
      <c r="C2" s="59"/>
      <c r="D2" s="59">
        <v>3</v>
      </c>
      <c r="E2" s="59"/>
      <c r="F2" s="59">
        <v>4</v>
      </c>
      <c r="G2" s="59"/>
      <c r="H2" s="59">
        <v>5</v>
      </c>
      <c r="I2" s="59"/>
      <c r="J2" s="59">
        <v>6</v>
      </c>
      <c r="K2" s="59"/>
      <c r="L2" s="24">
        <v>7</v>
      </c>
    </row>
    <row r="3" spans="1:12" s="49" customFormat="1" ht="65.25" customHeight="1">
      <c r="A3" s="25" t="s">
        <v>0</v>
      </c>
      <c r="B3" s="26" t="s">
        <v>3</v>
      </c>
      <c r="C3" s="26" t="s">
        <v>4</v>
      </c>
      <c r="D3" s="26" t="s">
        <v>1</v>
      </c>
      <c r="E3" s="26" t="s">
        <v>5</v>
      </c>
      <c r="F3" s="25" t="s">
        <v>2</v>
      </c>
      <c r="G3" s="25" t="s">
        <v>6</v>
      </c>
      <c r="H3" s="25" t="s">
        <v>22</v>
      </c>
      <c r="I3" s="25" t="s">
        <v>7</v>
      </c>
      <c r="J3" s="25" t="s">
        <v>37</v>
      </c>
      <c r="K3" s="25" t="s">
        <v>40</v>
      </c>
      <c r="L3" s="25" t="s">
        <v>41</v>
      </c>
    </row>
    <row r="4" spans="1:12" s="27" customFormat="1" ht="409.5">
      <c r="A4" s="32" t="s">
        <v>44</v>
      </c>
      <c r="B4" s="27" t="s">
        <v>111</v>
      </c>
      <c r="C4" s="31" t="s">
        <v>407</v>
      </c>
      <c r="D4" s="27" t="s">
        <v>408</v>
      </c>
      <c r="E4" s="31" t="s">
        <v>409</v>
      </c>
      <c r="F4" s="27" t="s">
        <v>410</v>
      </c>
      <c r="G4" s="31" t="s">
        <v>411</v>
      </c>
      <c r="H4" s="27" t="s">
        <v>15</v>
      </c>
      <c r="I4" s="31" t="str">
        <f>IF(ISBLANK(H4),"",VLOOKUP(H4,[1]Útmutató!$B$9:$C$12,2,FALSE))</f>
        <v>term grade</v>
      </c>
      <c r="J4" s="27" t="s">
        <v>412</v>
      </c>
      <c r="K4" s="36" t="s">
        <v>413</v>
      </c>
      <c r="L4" s="27" t="s">
        <v>699</v>
      </c>
    </row>
    <row r="5" spans="1:12" s="27" customFormat="1" ht="409.5">
      <c r="A5" s="32" t="s">
        <v>45</v>
      </c>
      <c r="B5" s="27" t="s">
        <v>112</v>
      </c>
      <c r="C5" s="31" t="s">
        <v>414</v>
      </c>
      <c r="D5" s="27" t="s">
        <v>415</v>
      </c>
      <c r="E5" s="31" t="s">
        <v>416</v>
      </c>
      <c r="F5" s="27" t="s">
        <v>417</v>
      </c>
      <c r="G5" s="31" t="s">
        <v>418</v>
      </c>
      <c r="H5" s="27" t="s">
        <v>14</v>
      </c>
      <c r="I5" s="31" t="str">
        <f>IF(ISBLANK(H5),"",VLOOKUP(H5,[1]Útmutató!$B$9:$C$12,2,FALSE))</f>
        <v>examination</v>
      </c>
      <c r="J5" s="27" t="s">
        <v>356</v>
      </c>
      <c r="K5" s="31" t="s">
        <v>419</v>
      </c>
      <c r="L5" s="27" t="s">
        <v>420</v>
      </c>
    </row>
    <row r="6" spans="1:12" s="27" customFormat="1" ht="288">
      <c r="A6" s="32" t="s">
        <v>46</v>
      </c>
      <c r="B6" s="27" t="s">
        <v>113</v>
      </c>
      <c r="C6" s="36" t="s">
        <v>421</v>
      </c>
      <c r="D6" s="27" t="s">
        <v>422</v>
      </c>
      <c r="E6" s="31" t="s">
        <v>423</v>
      </c>
      <c r="F6" s="27" t="s">
        <v>424</v>
      </c>
      <c r="G6" s="31" t="s">
        <v>425</v>
      </c>
      <c r="H6" s="27" t="s">
        <v>14</v>
      </c>
      <c r="I6" s="31" t="str">
        <f>IF(ISBLANK(H6),"",VLOOKUP(H6,[1]Útmutató!$B$9:$C$12,2,FALSE))</f>
        <v>examination</v>
      </c>
      <c r="J6" s="27" t="s">
        <v>426</v>
      </c>
      <c r="K6" s="31" t="s">
        <v>427</v>
      </c>
      <c r="L6" s="27" t="s">
        <v>428</v>
      </c>
    </row>
    <row r="7" spans="1:12" s="27" customFormat="1" ht="264">
      <c r="A7" s="27" t="s">
        <v>47</v>
      </c>
      <c r="B7" s="27" t="s">
        <v>106</v>
      </c>
      <c r="C7" s="31" t="s">
        <v>574</v>
      </c>
      <c r="D7" s="27" t="s">
        <v>107</v>
      </c>
      <c r="E7" s="31" t="s">
        <v>655</v>
      </c>
      <c r="F7" s="27" t="s">
        <v>108</v>
      </c>
      <c r="G7" s="31" t="s">
        <v>575</v>
      </c>
      <c r="H7" s="27" t="s">
        <v>14</v>
      </c>
      <c r="I7" s="31" t="s">
        <v>20</v>
      </c>
      <c r="J7" s="27" t="s">
        <v>109</v>
      </c>
      <c r="K7" s="31" t="s">
        <v>110</v>
      </c>
      <c r="L7" s="27" t="s">
        <v>535</v>
      </c>
    </row>
    <row r="8" spans="1:12" s="27" customFormat="1" ht="409.5">
      <c r="A8" s="27" t="s">
        <v>48</v>
      </c>
      <c r="B8" s="28" t="s">
        <v>114</v>
      </c>
      <c r="C8" s="29" t="s">
        <v>274</v>
      </c>
      <c r="D8" s="27" t="s">
        <v>275</v>
      </c>
      <c r="E8" s="30" t="s">
        <v>576</v>
      </c>
      <c r="F8" s="41" t="s">
        <v>276</v>
      </c>
      <c r="G8" s="31" t="s">
        <v>638</v>
      </c>
      <c r="H8" s="27" t="s">
        <v>15</v>
      </c>
      <c r="I8" s="31" t="str">
        <f>IF(ISBLANK(H8),"",VLOOKUP(H8,[2]Útmutató!$B$9:$C$12,2,FALSE))</f>
        <v>term grade</v>
      </c>
      <c r="J8" s="27" t="s">
        <v>412</v>
      </c>
      <c r="K8" s="36" t="s">
        <v>413</v>
      </c>
      <c r="L8" s="34" t="s">
        <v>536</v>
      </c>
    </row>
    <row r="9" spans="1:12" s="27" customFormat="1" ht="348">
      <c r="A9" s="27" t="s">
        <v>49</v>
      </c>
      <c r="B9" s="27" t="s">
        <v>115</v>
      </c>
      <c r="C9" s="31" t="s">
        <v>394</v>
      </c>
      <c r="D9" s="27" t="s">
        <v>395</v>
      </c>
      <c r="E9" s="31" t="s">
        <v>577</v>
      </c>
      <c r="F9" s="33" t="s">
        <v>654</v>
      </c>
      <c r="G9" s="31" t="s">
        <v>691</v>
      </c>
      <c r="H9" s="42" t="s">
        <v>14</v>
      </c>
      <c r="I9" s="31" t="str">
        <f>IF(ISBLANK(H9),"",VLOOKUP(H9,[2]Útmutató!$B$9:$C$12,2,FALSE))</f>
        <v>examination</v>
      </c>
      <c r="J9" s="27" t="s">
        <v>393</v>
      </c>
      <c r="K9" s="31" t="s">
        <v>396</v>
      </c>
      <c r="L9" s="27" t="s">
        <v>537</v>
      </c>
    </row>
    <row r="10" spans="1:12" s="27" customFormat="1" ht="408">
      <c r="A10" s="27" t="s">
        <v>50</v>
      </c>
      <c r="B10" s="28" t="s">
        <v>116</v>
      </c>
      <c r="C10" s="29" t="s">
        <v>279</v>
      </c>
      <c r="D10" s="27" t="s">
        <v>280</v>
      </c>
      <c r="E10" s="31" t="s">
        <v>578</v>
      </c>
      <c r="F10" s="27" t="s">
        <v>281</v>
      </c>
      <c r="G10" s="30" t="s">
        <v>579</v>
      </c>
      <c r="H10" s="27" t="s">
        <v>14</v>
      </c>
      <c r="I10" s="31" t="str">
        <f>IF(ISBLANK(H10),"",VLOOKUP(H10,[2]Útmutató!$B$9:$C$12,2,FALSE))</f>
        <v>examination</v>
      </c>
      <c r="J10" s="27" t="s">
        <v>277</v>
      </c>
      <c r="K10" s="31" t="s">
        <v>278</v>
      </c>
      <c r="L10" s="34" t="s">
        <v>282</v>
      </c>
    </row>
    <row r="11" spans="1:12" s="27" customFormat="1" ht="348">
      <c r="A11" s="27" t="s">
        <v>51</v>
      </c>
      <c r="B11" s="27" t="s">
        <v>117</v>
      </c>
      <c r="C11" s="31" t="s">
        <v>201</v>
      </c>
      <c r="D11" s="27" t="s">
        <v>374</v>
      </c>
      <c r="E11" s="31" t="s">
        <v>580</v>
      </c>
      <c r="F11" s="27" t="s">
        <v>202</v>
      </c>
      <c r="G11" s="31" t="s">
        <v>656</v>
      </c>
      <c r="H11" s="27" t="s">
        <v>15</v>
      </c>
      <c r="I11" s="31" t="str">
        <f>IF(ISBLANK(H11),"",VLOOKUP(H11,[3]Útmutató!$B$9:$C$12,2,FALSE))</f>
        <v>term grade</v>
      </c>
      <c r="J11" s="27" t="s">
        <v>203</v>
      </c>
      <c r="K11" s="36" t="s">
        <v>204</v>
      </c>
      <c r="L11" s="27" t="s">
        <v>538</v>
      </c>
    </row>
    <row r="12" spans="1:12" s="27" customFormat="1" ht="409.5">
      <c r="A12" s="33" t="s">
        <v>472</v>
      </c>
      <c r="B12" s="33" t="s">
        <v>523</v>
      </c>
      <c r="C12" s="31" t="s">
        <v>283</v>
      </c>
      <c r="D12" s="34" t="s">
        <v>284</v>
      </c>
      <c r="E12" s="30" t="s">
        <v>524</v>
      </c>
      <c r="F12" s="27" t="s">
        <v>525</v>
      </c>
      <c r="G12" s="30" t="s">
        <v>526</v>
      </c>
      <c r="H12" s="27" t="s">
        <v>16</v>
      </c>
      <c r="I12" s="31" t="str">
        <f>IF(ISBLANK(H12),"",VLOOKUP(H12,[4]Útmutató!$B$9:$C$12,2,FALSE))</f>
        <v>signature with qualification</v>
      </c>
      <c r="J12" s="27" t="s">
        <v>286</v>
      </c>
      <c r="K12" s="31" t="s">
        <v>287</v>
      </c>
      <c r="L12" s="34" t="s">
        <v>539</v>
      </c>
    </row>
    <row r="13" spans="1:12" s="27" customFormat="1" ht="312">
      <c r="A13" s="32" t="s">
        <v>52</v>
      </c>
      <c r="B13" s="27" t="s">
        <v>118</v>
      </c>
      <c r="C13" s="31" t="s">
        <v>429</v>
      </c>
      <c r="D13" s="27" t="s">
        <v>466</v>
      </c>
      <c r="E13" s="31" t="s">
        <v>467</v>
      </c>
      <c r="F13" s="27" t="s">
        <v>468</v>
      </c>
      <c r="G13" s="31" t="s">
        <v>469</v>
      </c>
      <c r="H13" s="27" t="s">
        <v>14</v>
      </c>
      <c r="I13" s="31" t="str">
        <f>IF(ISBLANK(H13),"",VLOOKUP(H13,[5]Útmutató!$B$9:$C$12,2,FALSE))</f>
        <v>examination</v>
      </c>
      <c r="J13" s="27" t="s">
        <v>434</v>
      </c>
      <c r="K13" s="31" t="s">
        <v>435</v>
      </c>
      <c r="L13" s="53" t="s">
        <v>697</v>
      </c>
    </row>
    <row r="14" spans="1:12" s="27" customFormat="1" ht="360">
      <c r="A14" s="32" t="s">
        <v>53</v>
      </c>
      <c r="B14" s="27" t="s">
        <v>119</v>
      </c>
      <c r="C14" s="31" t="s">
        <v>436</v>
      </c>
      <c r="D14" s="27" t="s">
        <v>437</v>
      </c>
      <c r="E14" s="31" t="s">
        <v>438</v>
      </c>
      <c r="F14" s="27" t="s">
        <v>439</v>
      </c>
      <c r="G14" s="31" t="s">
        <v>440</v>
      </c>
      <c r="H14" s="27" t="s">
        <v>14</v>
      </c>
      <c r="I14" s="31" t="str">
        <f>IF(ISBLANK(H14),"",VLOOKUP(H14,[1]Útmutató!$B$9:$C$12,2,FALSE))</f>
        <v>examination</v>
      </c>
      <c r="J14" s="27" t="s">
        <v>441</v>
      </c>
      <c r="K14" s="31" t="s">
        <v>442</v>
      </c>
      <c r="L14" s="27" t="s">
        <v>443</v>
      </c>
    </row>
    <row r="15" spans="1:12" s="27" customFormat="1" ht="252">
      <c r="A15" s="33" t="s">
        <v>474</v>
      </c>
      <c r="B15" s="33" t="s">
        <v>512</v>
      </c>
      <c r="C15" s="31" t="s">
        <v>508</v>
      </c>
      <c r="D15" s="27" t="s">
        <v>103</v>
      </c>
      <c r="E15" s="31" t="s">
        <v>509</v>
      </c>
      <c r="F15" s="27" t="s">
        <v>104</v>
      </c>
      <c r="G15" s="31" t="s">
        <v>510</v>
      </c>
      <c r="H15" s="27" t="s">
        <v>14</v>
      </c>
      <c r="I15" s="31" t="str">
        <f>IF(ISBLANK(H15),"",VLOOKUP(H15,[4]Útmutató!$B$9:$C$12,2,FALSE))</f>
        <v>examination</v>
      </c>
      <c r="J15" s="27" t="s">
        <v>105</v>
      </c>
      <c r="K15" s="36" t="s">
        <v>511</v>
      </c>
      <c r="L15" s="27" t="s">
        <v>540</v>
      </c>
    </row>
    <row r="16" spans="1:12" s="27" customFormat="1" ht="288">
      <c r="A16" s="33" t="s">
        <v>471</v>
      </c>
      <c r="B16" s="33" t="s">
        <v>527</v>
      </c>
      <c r="C16" s="31" t="s">
        <v>528</v>
      </c>
      <c r="D16" s="33" t="s">
        <v>191</v>
      </c>
      <c r="E16" s="36" t="s">
        <v>529</v>
      </c>
      <c r="F16" s="33" t="s">
        <v>530</v>
      </c>
      <c r="G16" s="36" t="s">
        <v>531</v>
      </c>
      <c r="H16" s="27" t="s">
        <v>14</v>
      </c>
      <c r="I16" s="31" t="str">
        <f>IF(ISBLANK(H16),"",VLOOKUP(H16,[4]Útmutató!$B$9:$C$12,2,FALSE))</f>
        <v>examination</v>
      </c>
      <c r="J16" s="33" t="s">
        <v>189</v>
      </c>
      <c r="K16" s="36" t="s">
        <v>188</v>
      </c>
      <c r="L16" s="33" t="s">
        <v>532</v>
      </c>
    </row>
    <row r="17" spans="1:12" s="27" customFormat="1" ht="409.5">
      <c r="A17" s="27" t="s">
        <v>54</v>
      </c>
      <c r="B17" s="27" t="s">
        <v>120</v>
      </c>
      <c r="C17" s="31" t="s">
        <v>317</v>
      </c>
      <c r="D17" s="27" t="s">
        <v>318</v>
      </c>
      <c r="E17" s="31" t="s">
        <v>581</v>
      </c>
      <c r="F17" s="27" t="s">
        <v>250</v>
      </c>
      <c r="G17" s="31" t="s">
        <v>637</v>
      </c>
      <c r="H17" s="27" t="s">
        <v>15</v>
      </c>
      <c r="I17" s="31" t="s">
        <v>19</v>
      </c>
      <c r="J17" s="27" t="s">
        <v>319</v>
      </c>
      <c r="K17" s="36" t="s">
        <v>320</v>
      </c>
      <c r="L17" s="27" t="s">
        <v>321</v>
      </c>
    </row>
    <row r="18" spans="1:12" s="27" customFormat="1" ht="409.5">
      <c r="A18" s="33" t="s">
        <v>479</v>
      </c>
      <c r="B18" s="33" t="s">
        <v>121</v>
      </c>
      <c r="C18" s="31" t="s">
        <v>205</v>
      </c>
      <c r="D18" s="34" t="s">
        <v>481</v>
      </c>
      <c r="E18" s="30" t="s">
        <v>482</v>
      </c>
      <c r="F18" s="27" t="s">
        <v>483</v>
      </c>
      <c r="G18" s="30" t="s">
        <v>484</v>
      </c>
      <c r="H18" s="27" t="s">
        <v>15</v>
      </c>
      <c r="I18" s="31" t="str">
        <f>IF(ISBLANK(H18),"",VLOOKUP(H18,[6]Útmutató!$B$9:$C$12,2,FALSE))</f>
        <v>term grade</v>
      </c>
      <c r="J18" s="27" t="s">
        <v>203</v>
      </c>
      <c r="K18" s="31" t="s">
        <v>485</v>
      </c>
      <c r="L18" s="35" t="s">
        <v>480</v>
      </c>
    </row>
    <row r="19" spans="1:12" s="27" customFormat="1" ht="409.5">
      <c r="A19" s="27" t="s">
        <v>55</v>
      </c>
      <c r="B19" s="27" t="s">
        <v>322</v>
      </c>
      <c r="C19" s="31" t="s">
        <v>323</v>
      </c>
      <c r="D19" s="27" t="s">
        <v>324</v>
      </c>
      <c r="E19" s="31" t="s">
        <v>325</v>
      </c>
      <c r="F19" s="27" t="s">
        <v>326</v>
      </c>
      <c r="G19" s="31" t="s">
        <v>636</v>
      </c>
      <c r="H19" s="27" t="s">
        <v>15</v>
      </c>
      <c r="I19" s="31" t="s">
        <v>19</v>
      </c>
      <c r="J19" s="27" t="s">
        <v>319</v>
      </c>
      <c r="K19" s="31" t="s">
        <v>320</v>
      </c>
      <c r="L19" s="27" t="s">
        <v>327</v>
      </c>
    </row>
    <row r="20" spans="1:12" s="27" customFormat="1" ht="288">
      <c r="A20" s="32" t="s">
        <v>56</v>
      </c>
      <c r="B20" s="33" t="s">
        <v>533</v>
      </c>
      <c r="C20" s="31" t="s">
        <v>351</v>
      </c>
      <c r="D20" s="27" t="s">
        <v>352</v>
      </c>
      <c r="E20" s="31" t="s">
        <v>582</v>
      </c>
      <c r="F20" s="27" t="s">
        <v>353</v>
      </c>
      <c r="G20" s="31" t="s">
        <v>635</v>
      </c>
      <c r="H20" s="27" t="s">
        <v>16</v>
      </c>
      <c r="I20" s="31" t="str">
        <f>IF(ISBLANK(H20),"",VLOOKUP(H20,[7]Útmutató!$B$9:$C$12,2,FALSE))</f>
        <v>signature with qualification</v>
      </c>
      <c r="J20" s="27" t="s">
        <v>354</v>
      </c>
      <c r="K20" s="31" t="s">
        <v>583</v>
      </c>
      <c r="L20" s="27" t="s">
        <v>541</v>
      </c>
    </row>
    <row r="21" spans="1:12" s="27" customFormat="1" ht="409.5">
      <c r="A21" s="33" t="s">
        <v>473</v>
      </c>
      <c r="B21" s="33" t="s">
        <v>496</v>
      </c>
      <c r="C21" s="31" t="s">
        <v>288</v>
      </c>
      <c r="D21" s="34" t="s">
        <v>497</v>
      </c>
      <c r="E21" s="30" t="s">
        <v>498</v>
      </c>
      <c r="F21" s="27" t="s">
        <v>499</v>
      </c>
      <c r="G21" s="30" t="s">
        <v>500</v>
      </c>
      <c r="H21" s="27" t="s">
        <v>15</v>
      </c>
      <c r="I21" s="31" t="str">
        <f>IF(ISBLANK(H21),"",VLOOKUP(H21,[8]Útmutató!$B$9:$C$12,2,FALSE))</f>
        <v>term grade</v>
      </c>
      <c r="J21" s="27" t="s">
        <v>289</v>
      </c>
      <c r="K21" s="31" t="s">
        <v>290</v>
      </c>
      <c r="L21" s="35" t="s">
        <v>501</v>
      </c>
    </row>
    <row r="22" spans="1:12" s="27" customFormat="1" ht="409.5">
      <c r="A22" s="27" t="s">
        <v>57</v>
      </c>
      <c r="B22" s="27" t="s">
        <v>122</v>
      </c>
      <c r="C22" s="31" t="s">
        <v>328</v>
      </c>
      <c r="D22" s="27" t="s">
        <v>329</v>
      </c>
      <c r="E22" s="31" t="s">
        <v>584</v>
      </c>
      <c r="F22" s="27" t="s">
        <v>330</v>
      </c>
      <c r="G22" s="31" t="s">
        <v>585</v>
      </c>
      <c r="H22" s="27" t="s">
        <v>15</v>
      </c>
      <c r="I22" s="31" t="s">
        <v>19</v>
      </c>
      <c r="J22" s="27" t="s">
        <v>319</v>
      </c>
      <c r="K22" s="31" t="s">
        <v>320</v>
      </c>
      <c r="L22" s="27" t="s">
        <v>331</v>
      </c>
    </row>
    <row r="23" spans="1:12" s="27" customFormat="1" ht="336">
      <c r="A23" s="27" t="s">
        <v>58</v>
      </c>
      <c r="B23" s="27" t="s">
        <v>123</v>
      </c>
      <c r="C23" s="31" t="s">
        <v>239</v>
      </c>
      <c r="D23" s="27" t="s">
        <v>240</v>
      </c>
      <c r="E23" s="31" t="s">
        <v>586</v>
      </c>
      <c r="F23" s="27" t="s">
        <v>241</v>
      </c>
      <c r="G23" s="31" t="s">
        <v>587</v>
      </c>
      <c r="H23" s="27" t="s">
        <v>15</v>
      </c>
      <c r="I23" s="31" t="str">
        <f>IF(ISBLANK(H23),"",VLOOKUP(H23,[9]Útmutató!$B$9:$C$12,2,FALSE))</f>
        <v>term grade</v>
      </c>
      <c r="J23" s="27" t="s">
        <v>542</v>
      </c>
      <c r="K23" s="36" t="s">
        <v>204</v>
      </c>
      <c r="L23" s="27" t="s">
        <v>242</v>
      </c>
    </row>
    <row r="24" spans="1:12" s="27" customFormat="1" ht="336">
      <c r="A24" s="27" t="s">
        <v>59</v>
      </c>
      <c r="B24" s="27" t="s">
        <v>124</v>
      </c>
      <c r="C24" s="31" t="s">
        <v>397</v>
      </c>
      <c r="D24" s="27" t="s">
        <v>398</v>
      </c>
      <c r="E24" s="31" t="s">
        <v>588</v>
      </c>
      <c r="F24" s="27" t="s">
        <v>399</v>
      </c>
      <c r="G24" s="31" t="s">
        <v>589</v>
      </c>
      <c r="H24" s="27" t="s">
        <v>14</v>
      </c>
      <c r="I24" s="31" t="str">
        <f>IF(ISBLANK(H24),"",VLOOKUP(H24,Útmutató!$B$9:$C$12,2,FALSE))</f>
        <v>examination</v>
      </c>
      <c r="J24" s="27" t="s">
        <v>393</v>
      </c>
      <c r="K24" s="31" t="s">
        <v>396</v>
      </c>
      <c r="L24" s="27" t="s">
        <v>543</v>
      </c>
    </row>
    <row r="25" spans="1:12" s="27" customFormat="1" ht="312">
      <c r="A25" s="33" t="s">
        <v>513</v>
      </c>
      <c r="B25" s="33" t="s">
        <v>155</v>
      </c>
      <c r="C25" s="31" t="s">
        <v>237</v>
      </c>
      <c r="D25" s="34" t="s">
        <v>514</v>
      </c>
      <c r="E25" s="30" t="s">
        <v>515</v>
      </c>
      <c r="F25" s="27" t="s">
        <v>516</v>
      </c>
      <c r="G25" s="30" t="s">
        <v>517</v>
      </c>
      <c r="H25" s="27" t="s">
        <v>15</v>
      </c>
      <c r="I25" s="31" t="str">
        <f>IF(ISBLANK(H25),"",VLOOKUP(H25,[10]Útmutató!$B$9:$C$12,2,FALSE))</f>
        <v>term grade</v>
      </c>
      <c r="J25" s="27" t="s">
        <v>238</v>
      </c>
      <c r="K25" s="31" t="s">
        <v>518</v>
      </c>
      <c r="L25" s="35" t="s">
        <v>544</v>
      </c>
    </row>
    <row r="26" spans="1:12" s="27" customFormat="1" ht="252">
      <c r="A26" s="27" t="s">
        <v>60</v>
      </c>
      <c r="B26" s="27" t="s">
        <v>81</v>
      </c>
      <c r="C26" s="31" t="s">
        <v>82</v>
      </c>
      <c r="D26" s="27" t="s">
        <v>83</v>
      </c>
      <c r="E26" s="43" t="s">
        <v>590</v>
      </c>
      <c r="F26" s="27" t="s">
        <v>692</v>
      </c>
      <c r="G26" s="31" t="s">
        <v>693</v>
      </c>
      <c r="H26" s="27" t="s">
        <v>14</v>
      </c>
      <c r="I26" s="31" t="s">
        <v>20</v>
      </c>
      <c r="J26" s="27" t="s">
        <v>84</v>
      </c>
      <c r="K26" s="31" t="s">
        <v>85</v>
      </c>
      <c r="L26" s="27" t="s">
        <v>545</v>
      </c>
    </row>
    <row r="27" spans="1:12" s="27" customFormat="1" ht="409.5">
      <c r="A27" s="27" t="s">
        <v>61</v>
      </c>
      <c r="B27" s="27" t="s">
        <v>125</v>
      </c>
      <c r="C27" s="31" t="s">
        <v>174</v>
      </c>
      <c r="D27" s="27" t="s">
        <v>175</v>
      </c>
      <c r="E27" s="31" t="s">
        <v>591</v>
      </c>
      <c r="F27" s="27" t="s">
        <v>176</v>
      </c>
      <c r="G27" s="31" t="s">
        <v>592</v>
      </c>
      <c r="H27" s="27" t="s">
        <v>15</v>
      </c>
      <c r="I27" s="31" t="str">
        <f>IF(ISBLANK(H27),"",VLOOKUP(H27,[11]Útmutató!$B$9:$C$12,2,FALSE))</f>
        <v>term grade</v>
      </c>
      <c r="J27" s="27" t="s">
        <v>251</v>
      </c>
      <c r="K27" s="31" t="s">
        <v>593</v>
      </c>
      <c r="L27" s="27" t="s">
        <v>177</v>
      </c>
    </row>
    <row r="28" spans="1:12" s="33" customFormat="1" ht="276">
      <c r="A28" s="33" t="s">
        <v>62</v>
      </c>
      <c r="B28" s="33" t="s">
        <v>126</v>
      </c>
      <c r="C28" s="36" t="s">
        <v>193</v>
      </c>
      <c r="D28" s="33" t="s">
        <v>194</v>
      </c>
      <c r="E28" s="36" t="s">
        <v>594</v>
      </c>
      <c r="F28" s="33" t="s">
        <v>195</v>
      </c>
      <c r="G28" s="36" t="s">
        <v>595</v>
      </c>
      <c r="H28" s="33" t="s">
        <v>14</v>
      </c>
      <c r="I28" s="36" t="s">
        <v>20</v>
      </c>
      <c r="J28" s="33" t="s">
        <v>189</v>
      </c>
      <c r="K28" s="36" t="s">
        <v>188</v>
      </c>
      <c r="L28" s="33" t="s">
        <v>196</v>
      </c>
    </row>
    <row r="29" spans="1:12" s="27" customFormat="1" ht="288">
      <c r="A29" s="27" t="s">
        <v>63</v>
      </c>
      <c r="B29" s="27" t="s">
        <v>127</v>
      </c>
      <c r="C29" s="31" t="s">
        <v>206</v>
      </c>
      <c r="D29" s="27" t="s">
        <v>207</v>
      </c>
      <c r="E29" s="31" t="s">
        <v>596</v>
      </c>
      <c r="F29" s="27" t="s">
        <v>208</v>
      </c>
      <c r="G29" s="31" t="s">
        <v>634</v>
      </c>
      <c r="H29" s="27" t="s">
        <v>15</v>
      </c>
      <c r="I29" s="31" t="str">
        <f>IF(ISBLANK(H29),"",VLOOKUP(H29,[3]Útmutató!$B$9:$C$12,2,FALSE))</f>
        <v>term grade</v>
      </c>
      <c r="J29" s="27" t="s">
        <v>209</v>
      </c>
      <c r="K29" s="31" t="s">
        <v>597</v>
      </c>
      <c r="L29" s="27" t="s">
        <v>210</v>
      </c>
    </row>
    <row r="30" spans="1:12" s="27" customFormat="1" ht="372">
      <c r="A30" s="27" t="s">
        <v>64</v>
      </c>
      <c r="B30" s="27" t="s">
        <v>128</v>
      </c>
      <c r="C30" s="31" t="s">
        <v>211</v>
      </c>
      <c r="D30" s="27" t="s">
        <v>212</v>
      </c>
      <c r="E30" s="31" t="s">
        <v>598</v>
      </c>
      <c r="F30" s="27" t="s">
        <v>213</v>
      </c>
      <c r="G30" s="31" t="s">
        <v>633</v>
      </c>
      <c r="H30" s="44" t="s">
        <v>15</v>
      </c>
      <c r="I30" s="45" t="s">
        <v>19</v>
      </c>
      <c r="J30" s="27" t="s">
        <v>203</v>
      </c>
      <c r="K30" s="36" t="s">
        <v>204</v>
      </c>
      <c r="L30" s="27" t="s">
        <v>214</v>
      </c>
    </row>
    <row r="31" spans="1:12" s="27" customFormat="1" ht="409.5">
      <c r="A31" s="32" t="s">
        <v>65</v>
      </c>
      <c r="B31" s="27" t="s">
        <v>444</v>
      </c>
      <c r="C31" s="31" t="s">
        <v>355</v>
      </c>
      <c r="D31" s="27" t="s">
        <v>430</v>
      </c>
      <c r="E31" s="31" t="s">
        <v>431</v>
      </c>
      <c r="F31" s="27" t="s">
        <v>432</v>
      </c>
      <c r="G31" s="31" t="s">
        <v>433</v>
      </c>
      <c r="H31" s="27" t="s">
        <v>14</v>
      </c>
      <c r="I31" s="31" t="str">
        <f>IF(ISBLANK(H31),"",VLOOKUP(H31,[1]Útmutató!$B$9:$C$12,2,FALSE))</f>
        <v>examination</v>
      </c>
      <c r="J31" s="27" t="s">
        <v>356</v>
      </c>
      <c r="K31" s="31" t="s">
        <v>419</v>
      </c>
      <c r="L31" s="27" t="s">
        <v>445</v>
      </c>
    </row>
    <row r="32" spans="1:12" s="27" customFormat="1" ht="336">
      <c r="A32" s="32" t="s">
        <v>66</v>
      </c>
      <c r="B32" s="27" t="s">
        <v>129</v>
      </c>
      <c r="C32" s="31" t="s">
        <v>446</v>
      </c>
      <c r="D32" s="27" t="s">
        <v>447</v>
      </c>
      <c r="E32" s="31" t="s">
        <v>448</v>
      </c>
      <c r="F32" s="27" t="s">
        <v>449</v>
      </c>
      <c r="G32" s="31" t="s">
        <v>450</v>
      </c>
      <c r="H32" s="27" t="s">
        <v>14</v>
      </c>
      <c r="I32" s="31" t="str">
        <f>IF(ISBLANK(H32),"",VLOOKUP(H32,[1]Útmutató!$B$9:$C$12,2,FALSE))</f>
        <v>examination</v>
      </c>
      <c r="J32" s="27" t="s">
        <v>451</v>
      </c>
      <c r="K32" s="31" t="s">
        <v>452</v>
      </c>
      <c r="L32" s="27" t="s">
        <v>453</v>
      </c>
    </row>
    <row r="33" spans="1:12" s="27" customFormat="1" ht="324">
      <c r="A33" s="27" t="s">
        <v>67</v>
      </c>
      <c r="B33" s="27" t="s">
        <v>215</v>
      </c>
      <c r="C33" s="29" t="s">
        <v>216</v>
      </c>
      <c r="D33" s="27" t="s">
        <v>217</v>
      </c>
      <c r="E33" s="31" t="s">
        <v>599</v>
      </c>
      <c r="F33" s="27" t="s">
        <v>218</v>
      </c>
      <c r="G33" s="31" t="s">
        <v>600</v>
      </c>
      <c r="H33" s="27" t="s">
        <v>14</v>
      </c>
      <c r="I33" s="31" t="str">
        <f>IF(ISBLANK(H33),"",VLOOKUP(H33,[3]Útmutató!$B$9:$C$12,2,FALSE))</f>
        <v>examination</v>
      </c>
      <c r="J33" s="27" t="s">
        <v>189</v>
      </c>
      <c r="K33" s="31" t="s">
        <v>188</v>
      </c>
      <c r="L33" s="27" t="s">
        <v>546</v>
      </c>
    </row>
    <row r="34" spans="1:12" s="27" customFormat="1" ht="409.5">
      <c r="A34" s="27" t="s">
        <v>68</v>
      </c>
      <c r="B34" s="33" t="s">
        <v>547</v>
      </c>
      <c r="C34" s="31" t="s">
        <v>601</v>
      </c>
      <c r="D34" s="27" t="s">
        <v>178</v>
      </c>
      <c r="E34" s="31" t="s">
        <v>602</v>
      </c>
      <c r="F34" s="27" t="s">
        <v>179</v>
      </c>
      <c r="G34" s="31" t="s">
        <v>603</v>
      </c>
      <c r="H34" s="27" t="s">
        <v>14</v>
      </c>
      <c r="I34" s="31" t="str">
        <f>IF(ISBLANK(H34),"",VLOOKUP(H34,[11]Útmutató!$B$9:$C$12,2,FALSE))</f>
        <v>examination</v>
      </c>
      <c r="J34" s="27" t="s">
        <v>180</v>
      </c>
      <c r="K34" s="31" t="s">
        <v>604</v>
      </c>
      <c r="L34" s="27" t="s">
        <v>548</v>
      </c>
    </row>
    <row r="35" spans="1:12" s="27" customFormat="1" ht="409.5">
      <c r="A35" s="33" t="s">
        <v>475</v>
      </c>
      <c r="B35" s="33" t="s">
        <v>130</v>
      </c>
      <c r="C35" s="31" t="s">
        <v>486</v>
      </c>
      <c r="D35" s="34" t="s">
        <v>332</v>
      </c>
      <c r="E35" s="30" t="s">
        <v>487</v>
      </c>
      <c r="F35" s="27" t="s">
        <v>333</v>
      </c>
      <c r="G35" s="30" t="s">
        <v>488</v>
      </c>
      <c r="H35" s="27" t="s">
        <v>15</v>
      </c>
      <c r="I35" s="31" t="str">
        <f>IF(ISBLANK(H35),"",VLOOKUP(H35,[6]Útmutató!$B$9:$C$12,2,FALSE))</f>
        <v>term grade</v>
      </c>
      <c r="J35" s="27" t="s">
        <v>319</v>
      </c>
      <c r="K35" s="31" t="s">
        <v>320</v>
      </c>
      <c r="L35" s="35" t="s">
        <v>334</v>
      </c>
    </row>
    <row r="36" spans="1:12" s="27" customFormat="1" ht="409.5">
      <c r="A36" s="33" t="s">
        <v>476</v>
      </c>
      <c r="B36" s="33" t="s">
        <v>131</v>
      </c>
      <c r="C36" s="31" t="s">
        <v>335</v>
      </c>
      <c r="D36" s="34" t="s">
        <v>336</v>
      </c>
      <c r="E36" s="30" t="s">
        <v>506</v>
      </c>
      <c r="F36" s="27" t="s">
        <v>337</v>
      </c>
      <c r="G36" s="30" t="s">
        <v>507</v>
      </c>
      <c r="H36" s="27" t="s">
        <v>15</v>
      </c>
      <c r="I36" s="31" t="str">
        <f>IF(ISBLANK(H36),"",VLOOKUP(H36,[10]Útmutató!$B$9:$C$12,2,FALSE))</f>
        <v>term grade</v>
      </c>
      <c r="J36" s="27" t="s">
        <v>319</v>
      </c>
      <c r="K36" s="31" t="s">
        <v>320</v>
      </c>
      <c r="L36" s="35" t="s">
        <v>700</v>
      </c>
    </row>
    <row r="37" spans="1:12" s="27" customFormat="1" ht="276">
      <c r="A37" s="27" t="s">
        <v>69</v>
      </c>
      <c r="B37" s="27" t="s">
        <v>86</v>
      </c>
      <c r="C37" s="31" t="s">
        <v>87</v>
      </c>
      <c r="D37" s="27" t="s">
        <v>88</v>
      </c>
      <c r="E37" s="31" t="s">
        <v>605</v>
      </c>
      <c r="F37" s="27" t="s">
        <v>89</v>
      </c>
      <c r="G37" s="31" t="s">
        <v>606</v>
      </c>
      <c r="H37" s="27" t="s">
        <v>15</v>
      </c>
      <c r="I37" s="31" t="str">
        <f>IF(ISBLANK(H37),"",VLOOKUP(H37,[12]Útmutató!$B$9:$C$12,2,FALSE))</f>
        <v>term grade</v>
      </c>
      <c r="J37" s="27" t="s">
        <v>90</v>
      </c>
      <c r="K37" s="36" t="s">
        <v>607</v>
      </c>
      <c r="L37" s="27" t="s">
        <v>549</v>
      </c>
    </row>
    <row r="38" spans="1:12" s="27" customFormat="1" ht="360">
      <c r="A38" s="27" t="s">
        <v>70</v>
      </c>
      <c r="B38" s="27" t="s">
        <v>132</v>
      </c>
      <c r="C38" s="31" t="s">
        <v>400</v>
      </c>
      <c r="D38" s="27" t="s">
        <v>391</v>
      </c>
      <c r="E38" s="31" t="s">
        <v>608</v>
      </c>
      <c r="F38" s="27" t="s">
        <v>392</v>
      </c>
      <c r="G38" s="31" t="s">
        <v>609</v>
      </c>
      <c r="H38" s="27" t="s">
        <v>14</v>
      </c>
      <c r="I38" s="31" t="str">
        <f>IF(ISBLANK(H38),"",VLOOKUP(H38,Útmutató!$B$9:$C$12,2,FALSE))</f>
        <v>examination</v>
      </c>
      <c r="J38" s="27" t="s">
        <v>393</v>
      </c>
      <c r="K38" s="31" t="s">
        <v>396</v>
      </c>
      <c r="L38" s="27" t="s">
        <v>550</v>
      </c>
    </row>
    <row r="39" spans="1:12" s="27" customFormat="1" ht="408">
      <c r="A39" s="33" t="s">
        <v>478</v>
      </c>
      <c r="B39" s="33" t="s">
        <v>133</v>
      </c>
      <c r="C39" s="31" t="s">
        <v>502</v>
      </c>
      <c r="D39" s="34" t="s">
        <v>236</v>
      </c>
      <c r="E39" s="30" t="s">
        <v>503</v>
      </c>
      <c r="F39" s="27" t="s">
        <v>504</v>
      </c>
      <c r="G39" s="30" t="s">
        <v>505</v>
      </c>
      <c r="H39" s="27" t="s">
        <v>14</v>
      </c>
      <c r="I39" s="31" t="str">
        <f>IF(ISBLANK(H39),"",VLOOKUP(H39,[10]Útmutató!$B$9:$C$12,2,FALSE))</f>
        <v>examination</v>
      </c>
      <c r="J39" s="27" t="s">
        <v>189</v>
      </c>
      <c r="K39" s="31" t="s">
        <v>188</v>
      </c>
      <c r="L39" s="35" t="s">
        <v>551</v>
      </c>
    </row>
    <row r="40" spans="1:12" s="27" customFormat="1" ht="409.5">
      <c r="A40" s="27" t="s">
        <v>134</v>
      </c>
      <c r="B40" s="27" t="s">
        <v>135</v>
      </c>
      <c r="C40" s="31" t="s">
        <v>339</v>
      </c>
      <c r="D40" s="27" t="s">
        <v>340</v>
      </c>
      <c r="E40" s="31" t="s">
        <v>610</v>
      </c>
      <c r="F40" s="27" t="s">
        <v>341</v>
      </c>
      <c r="G40" s="31" t="s">
        <v>611</v>
      </c>
      <c r="H40" s="27" t="s">
        <v>15</v>
      </c>
      <c r="I40" s="31" t="str">
        <f>IF(ISBLANK(H40),"",VLOOKUP(H40,[13]Útmutató!$B$9:$C$12,2,FALSE))</f>
        <v>term grade</v>
      </c>
      <c r="J40" s="27" t="s">
        <v>319</v>
      </c>
      <c r="K40" s="31" t="s">
        <v>320</v>
      </c>
      <c r="L40" s="27" t="s">
        <v>559</v>
      </c>
    </row>
    <row r="41" spans="1:12" s="27" customFormat="1" ht="409.5">
      <c r="A41" s="27" t="s">
        <v>136</v>
      </c>
      <c r="B41" s="27" t="s">
        <v>137</v>
      </c>
      <c r="C41" s="31" t="s">
        <v>268</v>
      </c>
      <c r="D41" s="27" t="s">
        <v>269</v>
      </c>
      <c r="E41" s="31" t="s">
        <v>612</v>
      </c>
      <c r="F41" s="27" t="s">
        <v>183</v>
      </c>
      <c r="G41" s="31" t="s">
        <v>613</v>
      </c>
      <c r="H41" s="33" t="s">
        <v>15</v>
      </c>
      <c r="I41" s="31" t="str">
        <f>IF(ISBLANK(H41),"",VLOOKUP(H41,[11]Útmutató!$B$9:$C$12,2,FALSE))</f>
        <v>term grade</v>
      </c>
      <c r="J41" s="27" t="s">
        <v>270</v>
      </c>
      <c r="K41" s="31" t="s">
        <v>614</v>
      </c>
      <c r="L41" s="27" t="s">
        <v>560</v>
      </c>
    </row>
    <row r="42" spans="1:12" s="27" customFormat="1" ht="264">
      <c r="A42" s="33" t="s">
        <v>138</v>
      </c>
      <c r="B42" s="27" t="s">
        <v>139</v>
      </c>
      <c r="C42" s="46" t="s">
        <v>230</v>
      </c>
      <c r="D42" s="27" t="s">
        <v>231</v>
      </c>
      <c r="E42" s="31" t="s">
        <v>615</v>
      </c>
      <c r="F42" s="27" t="s">
        <v>232</v>
      </c>
      <c r="G42" s="31" t="s">
        <v>616</v>
      </c>
      <c r="H42" s="27" t="s">
        <v>16</v>
      </c>
      <c r="I42" s="31" t="str">
        <f>[3]Útmutató!$C$11</f>
        <v>signature with qualification</v>
      </c>
      <c r="J42" s="27" t="s">
        <v>233</v>
      </c>
      <c r="K42" s="31" t="s">
        <v>234</v>
      </c>
      <c r="L42" s="27" t="s">
        <v>235</v>
      </c>
    </row>
    <row r="43" spans="1:12" s="27" customFormat="1" ht="409.5">
      <c r="A43" s="27" t="s">
        <v>156</v>
      </c>
      <c r="B43" s="28" t="s">
        <v>157</v>
      </c>
      <c r="C43" s="29" t="s">
        <v>291</v>
      </c>
      <c r="D43" s="27" t="s">
        <v>292</v>
      </c>
      <c r="E43" s="30" t="s">
        <v>683</v>
      </c>
      <c r="F43" s="27" t="s">
        <v>293</v>
      </c>
      <c r="G43" s="30" t="s">
        <v>676</v>
      </c>
      <c r="H43" s="27" t="s">
        <v>294</v>
      </c>
      <c r="I43" s="31" t="str">
        <f>IF(ISBLANK(H43),"",VLOOKUP(H43,[2]Útmutató!$B$9:$C$12,2,FALSE))</f>
        <v>examination</v>
      </c>
      <c r="J43" s="27" t="s">
        <v>277</v>
      </c>
      <c r="K43" s="31" t="s">
        <v>278</v>
      </c>
      <c r="L43" s="27" t="s">
        <v>295</v>
      </c>
    </row>
    <row r="44" spans="1:12" s="27" customFormat="1" ht="324">
      <c r="A44" s="32" t="s">
        <v>389</v>
      </c>
      <c r="B44" s="27" t="s">
        <v>158</v>
      </c>
      <c r="C44" s="31" t="s">
        <v>657</v>
      </c>
      <c r="D44" s="27" t="s">
        <v>357</v>
      </c>
      <c r="E44" s="31" t="s">
        <v>658</v>
      </c>
      <c r="F44" s="27" t="s">
        <v>358</v>
      </c>
      <c r="G44" s="31" t="s">
        <v>675</v>
      </c>
      <c r="H44" s="27" t="s">
        <v>14</v>
      </c>
      <c r="I44" s="31" t="s">
        <v>20</v>
      </c>
      <c r="J44" s="27" t="s">
        <v>359</v>
      </c>
      <c r="K44" s="31" t="s">
        <v>659</v>
      </c>
      <c r="L44" s="27" t="s">
        <v>360</v>
      </c>
    </row>
    <row r="45" spans="1:12" s="27" customFormat="1" ht="252">
      <c r="A45" s="27" t="s">
        <v>470</v>
      </c>
      <c r="B45" s="33" t="s">
        <v>489</v>
      </c>
      <c r="C45" s="31" t="s">
        <v>490</v>
      </c>
      <c r="D45" s="34" t="s">
        <v>491</v>
      </c>
      <c r="E45" s="30" t="s">
        <v>492</v>
      </c>
      <c r="F45" s="27" t="s">
        <v>493</v>
      </c>
      <c r="G45" s="30" t="s">
        <v>694</v>
      </c>
      <c r="H45" s="27" t="s">
        <v>15</v>
      </c>
      <c r="I45" s="31" t="str">
        <f>IF(ISBLANK(H45),"",VLOOKUP(H45,[6]Útmutató!$B$9:$C$12,2,FALSE))</f>
        <v>term grade</v>
      </c>
      <c r="J45" s="27" t="s">
        <v>494</v>
      </c>
      <c r="K45" s="31" t="s">
        <v>495</v>
      </c>
      <c r="L45" s="35" t="s">
        <v>190</v>
      </c>
    </row>
    <row r="46" spans="1:12" s="27" customFormat="1" ht="324">
      <c r="A46" s="32" t="s">
        <v>71</v>
      </c>
      <c r="B46" s="27" t="s">
        <v>102</v>
      </c>
      <c r="C46" s="31" t="s">
        <v>192</v>
      </c>
      <c r="D46" s="27" t="s">
        <v>342</v>
      </c>
      <c r="E46" s="31" t="s">
        <v>454</v>
      </c>
      <c r="F46" s="27" t="s">
        <v>455</v>
      </c>
      <c r="G46" s="31" t="s">
        <v>456</v>
      </c>
      <c r="H46" s="27" t="s">
        <v>15</v>
      </c>
      <c r="I46" s="31" t="str">
        <f>IF(ISBLANK(H46),"",VLOOKUP(H46,[1]Útmutató!$B$9:$C$12,2,FALSE))</f>
        <v>term grade</v>
      </c>
      <c r="J46" s="27" t="s">
        <v>457</v>
      </c>
      <c r="K46" s="31" t="s">
        <v>343</v>
      </c>
      <c r="L46" s="27" t="s">
        <v>561</v>
      </c>
    </row>
    <row r="47" spans="1:12" s="27" customFormat="1" ht="408">
      <c r="A47" s="27" t="s">
        <v>140</v>
      </c>
      <c r="B47" s="27" t="s">
        <v>219</v>
      </c>
      <c r="C47" s="29" t="s">
        <v>220</v>
      </c>
      <c r="D47" s="27" t="s">
        <v>375</v>
      </c>
      <c r="E47" s="31" t="s">
        <v>617</v>
      </c>
      <c r="F47" s="27" t="s">
        <v>221</v>
      </c>
      <c r="G47" s="31" t="s">
        <v>618</v>
      </c>
      <c r="H47" s="27" t="s">
        <v>15</v>
      </c>
      <c r="I47" s="31" t="str">
        <f>IF(ISBLANK(H47),"",VLOOKUP(H47,[3]Útmutató!$B$9:$C$12,2,FALSE))</f>
        <v>term grade</v>
      </c>
      <c r="J47" s="27" t="s">
        <v>222</v>
      </c>
      <c r="K47" s="31" t="s">
        <v>223</v>
      </c>
      <c r="L47" s="27" t="s">
        <v>224</v>
      </c>
    </row>
    <row r="48" spans="1:12" s="27" customFormat="1" ht="409.5">
      <c r="A48" s="27" t="s">
        <v>141</v>
      </c>
      <c r="B48" s="27" t="s">
        <v>142</v>
      </c>
      <c r="C48" s="31" t="s">
        <v>252</v>
      </c>
      <c r="D48" s="27" t="s">
        <v>253</v>
      </c>
      <c r="E48" s="31" t="s">
        <v>619</v>
      </c>
      <c r="F48" s="27" t="s">
        <v>254</v>
      </c>
      <c r="G48" s="31" t="s">
        <v>620</v>
      </c>
      <c r="H48" s="27" t="s">
        <v>14</v>
      </c>
      <c r="I48" s="31" t="str">
        <f>IF(ISBLANK(H48),"",VLOOKUP(H48,[11]Útmutató!$B$9:$C$12,2,FALSE))</f>
        <v>examination</v>
      </c>
      <c r="J48" s="27" t="s">
        <v>255</v>
      </c>
      <c r="K48" s="31" t="s">
        <v>256</v>
      </c>
      <c r="L48" s="27" t="s">
        <v>562</v>
      </c>
    </row>
    <row r="49" spans="1:13" s="27" customFormat="1" ht="409.5">
      <c r="A49" s="27" t="s">
        <v>143</v>
      </c>
      <c r="B49" s="27" t="s">
        <v>144</v>
      </c>
      <c r="C49" s="31" t="s">
        <v>401</v>
      </c>
      <c r="D49" s="27" t="s">
        <v>402</v>
      </c>
      <c r="E49" s="31" t="s">
        <v>621</v>
      </c>
      <c r="F49" s="27" t="s">
        <v>688</v>
      </c>
      <c r="G49" s="31" t="s">
        <v>622</v>
      </c>
      <c r="H49" s="27" t="s">
        <v>15</v>
      </c>
      <c r="I49" s="31" t="str">
        <f>IF(ISBLANK(H49),"",VLOOKUP(H49,[14]Útmutató!$B$9:$C$12,2,FALSE))</f>
        <v>term grade</v>
      </c>
      <c r="J49" s="27" t="s">
        <v>403</v>
      </c>
      <c r="K49" s="31" t="s">
        <v>623</v>
      </c>
      <c r="L49" s="27" t="s">
        <v>563</v>
      </c>
    </row>
    <row r="50" spans="1:13" s="27" customFormat="1" ht="409.5">
      <c r="A50" s="27" t="s">
        <v>72</v>
      </c>
      <c r="B50" s="27" t="s">
        <v>145</v>
      </c>
      <c r="C50" s="31" t="s">
        <v>404</v>
      </c>
      <c r="D50" s="27" t="s">
        <v>405</v>
      </c>
      <c r="E50" s="31" t="s">
        <v>624</v>
      </c>
      <c r="F50" s="27" t="s">
        <v>695</v>
      </c>
      <c r="G50" s="31" t="s">
        <v>625</v>
      </c>
      <c r="H50" s="27" t="s">
        <v>15</v>
      </c>
      <c r="I50" s="31" t="str">
        <f>IF(ISBLANK(H50),"",VLOOKUP(H50,[15]Útmutató!$B$9:$C$12,2,FALSE))</f>
        <v>term grade</v>
      </c>
      <c r="J50" s="27" t="s">
        <v>406</v>
      </c>
      <c r="K50" s="31" t="s">
        <v>626</v>
      </c>
      <c r="L50" s="27" t="s">
        <v>564</v>
      </c>
    </row>
    <row r="51" spans="1:13" s="27" customFormat="1" ht="409.5">
      <c r="A51" s="27" t="s">
        <v>159</v>
      </c>
      <c r="B51" s="28" t="s">
        <v>534</v>
      </c>
      <c r="C51" s="29" t="s">
        <v>300</v>
      </c>
      <c r="D51" s="27" t="s">
        <v>301</v>
      </c>
      <c r="E51" s="30" t="s">
        <v>660</v>
      </c>
      <c r="F51" s="27" t="s">
        <v>302</v>
      </c>
      <c r="G51" s="30" t="s">
        <v>661</v>
      </c>
      <c r="H51" s="27" t="s">
        <v>285</v>
      </c>
      <c r="I51" s="31" t="str">
        <f>IF(ISBLANK(H51),"",VLOOKUP(H51,[2]Útmutató!$B$9:$C$12,2,FALSE))</f>
        <v>term grade</v>
      </c>
      <c r="J51" s="27" t="s">
        <v>303</v>
      </c>
      <c r="K51" s="31" t="s">
        <v>290</v>
      </c>
      <c r="L51" s="27" t="s">
        <v>304</v>
      </c>
    </row>
    <row r="52" spans="1:13" s="27" customFormat="1" ht="409.5">
      <c r="A52" s="27" t="s">
        <v>160</v>
      </c>
      <c r="B52" s="28" t="s">
        <v>161</v>
      </c>
      <c r="C52" s="29" t="s">
        <v>305</v>
      </c>
      <c r="D52" s="27" t="s">
        <v>306</v>
      </c>
      <c r="E52" s="30" t="s">
        <v>662</v>
      </c>
      <c r="F52" s="27" t="s">
        <v>307</v>
      </c>
      <c r="G52" s="30" t="s">
        <v>663</v>
      </c>
      <c r="H52" s="27" t="s">
        <v>294</v>
      </c>
      <c r="I52" s="31" t="str">
        <f>IF(ISBLANK(H52),"",VLOOKUP(H52,[2]Útmutató!$B$9:$C$12,2,FALSE))</f>
        <v>examination</v>
      </c>
      <c r="J52" s="27" t="s">
        <v>277</v>
      </c>
      <c r="K52" s="31" t="s">
        <v>278</v>
      </c>
      <c r="L52" s="34" t="s">
        <v>308</v>
      </c>
    </row>
    <row r="53" spans="1:13" s="27" customFormat="1" ht="409.5">
      <c r="A53" s="27" t="s">
        <v>162</v>
      </c>
      <c r="B53" s="28" t="s">
        <v>309</v>
      </c>
      <c r="C53" s="29" t="s">
        <v>310</v>
      </c>
      <c r="D53" s="27" t="s">
        <v>311</v>
      </c>
      <c r="E53" s="30" t="s">
        <v>664</v>
      </c>
      <c r="F53" s="27" t="s">
        <v>312</v>
      </c>
      <c r="G53" s="30" t="s">
        <v>674</v>
      </c>
      <c r="H53" s="27" t="s">
        <v>285</v>
      </c>
      <c r="I53" s="31" t="str">
        <f>IF(ISBLANK(H53),"",VLOOKUP(H53,[2]Útmutató!$B$9:$C$12,2,FALSE))</f>
        <v>term grade</v>
      </c>
      <c r="J53" s="27" t="s">
        <v>303</v>
      </c>
      <c r="K53" s="31" t="s">
        <v>290</v>
      </c>
      <c r="L53" s="34" t="s">
        <v>552</v>
      </c>
      <c r="M53" s="50"/>
    </row>
    <row r="54" spans="1:13" s="27" customFormat="1" ht="409.5">
      <c r="A54" s="27" t="s">
        <v>163</v>
      </c>
      <c r="B54" s="27" t="s">
        <v>361</v>
      </c>
      <c r="C54" s="31" t="s">
        <v>362</v>
      </c>
      <c r="D54" s="27" t="s">
        <v>363</v>
      </c>
      <c r="E54" s="31" t="s">
        <v>665</v>
      </c>
      <c r="F54" s="27" t="s">
        <v>364</v>
      </c>
      <c r="G54" s="31" t="s">
        <v>666</v>
      </c>
      <c r="H54" s="27" t="s">
        <v>285</v>
      </c>
      <c r="I54" s="31" t="s">
        <v>19</v>
      </c>
      <c r="J54" s="27" t="s">
        <v>365</v>
      </c>
      <c r="K54" s="31" t="s">
        <v>366</v>
      </c>
      <c r="L54" s="27" t="s">
        <v>367</v>
      </c>
    </row>
    <row r="55" spans="1:13" s="27" customFormat="1" ht="409.5">
      <c r="A55" s="33" t="s">
        <v>164</v>
      </c>
      <c r="B55" s="27" t="s">
        <v>368</v>
      </c>
      <c r="C55" s="31" t="s">
        <v>369</v>
      </c>
      <c r="D55" s="27" t="s">
        <v>370</v>
      </c>
      <c r="E55" s="31" t="s">
        <v>667</v>
      </c>
      <c r="F55" s="27" t="s">
        <v>371</v>
      </c>
      <c r="G55" s="31" t="s">
        <v>668</v>
      </c>
      <c r="H55" s="27" t="s">
        <v>285</v>
      </c>
      <c r="I55" s="31" t="str">
        <f>IF(ISBLANK(H55),"",VLOOKUP(H55,[16]Útmutató!$B$9:$C$12,2,FALSE))</f>
        <v>term grade</v>
      </c>
      <c r="J55" s="27" t="s">
        <v>372</v>
      </c>
      <c r="K55" s="31" t="s">
        <v>669</v>
      </c>
      <c r="L55" s="27" t="s">
        <v>553</v>
      </c>
    </row>
    <row r="56" spans="1:13" s="27" customFormat="1" ht="409.5">
      <c r="A56" s="33" t="s">
        <v>73</v>
      </c>
      <c r="B56" s="27" t="s">
        <v>146</v>
      </c>
      <c r="C56" s="31" t="s">
        <v>243</v>
      </c>
      <c r="D56" s="27" t="s">
        <v>244</v>
      </c>
      <c r="E56" s="31" t="s">
        <v>627</v>
      </c>
      <c r="F56" s="27" t="s">
        <v>245</v>
      </c>
      <c r="G56" s="31" t="s">
        <v>628</v>
      </c>
      <c r="H56" s="27" t="s">
        <v>15</v>
      </c>
      <c r="I56" s="31" t="str">
        <f>IF(ISBLANK(H56),"",VLOOKUP(H56,[17]Útmutató!$B$9:$C$12,2,FALSE))</f>
        <v>term grade</v>
      </c>
      <c r="J56" s="27" t="s">
        <v>203</v>
      </c>
      <c r="K56" s="31" t="s">
        <v>246</v>
      </c>
      <c r="L56" s="27" t="s">
        <v>247</v>
      </c>
    </row>
    <row r="57" spans="1:13" s="27" customFormat="1" ht="409.5">
      <c r="A57" s="27" t="s">
        <v>165</v>
      </c>
      <c r="B57" s="28" t="s">
        <v>166</v>
      </c>
      <c r="C57" s="29" t="s">
        <v>296</v>
      </c>
      <c r="D57" s="27" t="s">
        <v>297</v>
      </c>
      <c r="E57" s="31" t="s">
        <v>673</v>
      </c>
      <c r="F57" s="27" t="s">
        <v>298</v>
      </c>
      <c r="G57" s="30" t="s">
        <v>670</v>
      </c>
      <c r="H57" s="27" t="s">
        <v>14</v>
      </c>
      <c r="I57" s="31" t="str">
        <f>IF(ISBLANK(H57),"",VLOOKUP(H57,[2]Útmutató!$B$9:$C$12,2,FALSE))</f>
        <v>examination</v>
      </c>
      <c r="J57" s="27" t="s">
        <v>277</v>
      </c>
      <c r="K57" s="31" t="s">
        <v>278</v>
      </c>
      <c r="L57" s="27" t="s">
        <v>299</v>
      </c>
    </row>
    <row r="58" spans="1:13" s="27" customFormat="1" ht="409.5">
      <c r="A58" s="27" t="s">
        <v>390</v>
      </c>
      <c r="B58" s="27" t="s">
        <v>167</v>
      </c>
      <c r="C58" s="31" t="s">
        <v>248</v>
      </c>
      <c r="D58" s="27" t="s">
        <v>249</v>
      </c>
      <c r="E58" s="31" t="s">
        <v>671</v>
      </c>
      <c r="F58" s="27" t="s">
        <v>250</v>
      </c>
      <c r="G58" s="31" t="s">
        <v>672</v>
      </c>
      <c r="H58" s="27" t="s">
        <v>15</v>
      </c>
      <c r="I58" s="31" t="str">
        <f>IF(ISBLANK(H58),"",VLOOKUP(H58,[18]Útmutató!$B$9:$C$12,2,FALSE))</f>
        <v>term grade</v>
      </c>
      <c r="J58" s="27" t="s">
        <v>203</v>
      </c>
      <c r="K58" s="31" t="s">
        <v>246</v>
      </c>
      <c r="L58" s="27" t="s">
        <v>554</v>
      </c>
    </row>
    <row r="59" spans="1:13" s="27" customFormat="1" ht="409.5">
      <c r="A59" s="27" t="s">
        <v>147</v>
      </c>
      <c r="B59" s="27" t="s">
        <v>148</v>
      </c>
      <c r="C59" s="31" t="s">
        <v>271</v>
      </c>
      <c r="D59" s="27" t="s">
        <v>272</v>
      </c>
      <c r="E59" s="31" t="s">
        <v>629</v>
      </c>
      <c r="F59" s="27" t="s">
        <v>273</v>
      </c>
      <c r="G59" s="31" t="s">
        <v>630</v>
      </c>
      <c r="H59" s="27" t="s">
        <v>15</v>
      </c>
      <c r="I59" s="31" t="str">
        <f>IF(ISBLANK(H59),"",VLOOKUP(H59,[11]Útmutató!$B$9:$C$12,2,FALSE))</f>
        <v>term grade</v>
      </c>
      <c r="J59" s="33" t="s">
        <v>696</v>
      </c>
      <c r="K59" s="31" t="s">
        <v>631</v>
      </c>
      <c r="L59" s="27" t="s">
        <v>565</v>
      </c>
    </row>
    <row r="60" spans="1:13" s="27" customFormat="1" ht="312">
      <c r="A60" s="27" t="s">
        <v>377</v>
      </c>
      <c r="B60" s="27" t="s">
        <v>378</v>
      </c>
      <c r="C60" s="46" t="s">
        <v>379</v>
      </c>
      <c r="D60" s="27" t="s">
        <v>380</v>
      </c>
      <c r="E60" s="31" t="s">
        <v>632</v>
      </c>
      <c r="F60" s="27" t="s">
        <v>381</v>
      </c>
      <c r="G60" s="31" t="s">
        <v>639</v>
      </c>
      <c r="H60" s="27" t="s">
        <v>14</v>
      </c>
      <c r="I60" s="31" t="str">
        <f>IF(ISBLANK(H60),"",VLOOKUP(H60,[3]Útmutató!$B$9:$C$12,2,FALSE))</f>
        <v>examination</v>
      </c>
      <c r="J60" s="33" t="s">
        <v>277</v>
      </c>
      <c r="K60" s="36" t="s">
        <v>188</v>
      </c>
      <c r="L60" s="27" t="s">
        <v>566</v>
      </c>
    </row>
    <row r="61" spans="1:13" s="27" customFormat="1" ht="409.5">
      <c r="A61" s="27" t="s">
        <v>168</v>
      </c>
      <c r="B61" s="27" t="s">
        <v>169</v>
      </c>
      <c r="C61" s="31" t="s">
        <v>181</v>
      </c>
      <c r="D61" s="27" t="s">
        <v>182</v>
      </c>
      <c r="E61" s="31" t="s">
        <v>684</v>
      </c>
      <c r="F61" s="27" t="s">
        <v>183</v>
      </c>
      <c r="G61" s="31" t="s">
        <v>685</v>
      </c>
      <c r="H61" s="27" t="s">
        <v>15</v>
      </c>
      <c r="I61" s="31" t="str">
        <f>IF(ISBLANK(H61),"",VLOOKUP(H61,[19]Útmutató!$B$9:$C$12,2,FALSE))</f>
        <v>term grade</v>
      </c>
      <c r="J61" s="27" t="s">
        <v>373</v>
      </c>
      <c r="K61" s="31" t="s">
        <v>686</v>
      </c>
      <c r="L61" s="27" t="s">
        <v>555</v>
      </c>
    </row>
    <row r="62" spans="1:13" s="27" customFormat="1" ht="348">
      <c r="A62" s="33" t="s">
        <v>477</v>
      </c>
      <c r="B62" s="33" t="s">
        <v>519</v>
      </c>
      <c r="C62" s="31" t="s">
        <v>376</v>
      </c>
      <c r="D62" s="27" t="s">
        <v>225</v>
      </c>
      <c r="E62" s="31" t="s">
        <v>520</v>
      </c>
      <c r="F62" s="27" t="s">
        <v>521</v>
      </c>
      <c r="G62" s="31" t="s">
        <v>522</v>
      </c>
      <c r="H62" s="27" t="s">
        <v>15</v>
      </c>
      <c r="I62" s="31" t="str">
        <f>IF(ISBLANK(H62),"",VLOOKUP(H62,[4]Útmutató!$B$9:$C$12,2,FALSE))</f>
        <v>term grade</v>
      </c>
      <c r="J62" s="27" t="str">
        <f>$J$7</f>
        <v>szóbeli vagy írásbeli vizsga</v>
      </c>
      <c r="K62" s="31" t="str">
        <f>$K$7</f>
        <v>Oral or written examination</v>
      </c>
      <c r="L62" s="27" t="s">
        <v>556</v>
      </c>
    </row>
    <row r="63" spans="1:13" s="27" customFormat="1" ht="409.5">
      <c r="A63" s="27" t="s">
        <v>170</v>
      </c>
      <c r="B63" s="28" t="s">
        <v>313</v>
      </c>
      <c r="C63" s="29" t="s">
        <v>314</v>
      </c>
      <c r="D63" s="27" t="s">
        <v>315</v>
      </c>
      <c r="E63" s="30" t="s">
        <v>677</v>
      </c>
      <c r="F63" s="27" t="s">
        <v>316</v>
      </c>
      <c r="G63" s="31" t="s">
        <v>678</v>
      </c>
      <c r="H63" s="27" t="s">
        <v>285</v>
      </c>
      <c r="I63" s="31" t="str">
        <f>IF(ISBLANK(H63),"",VLOOKUP(H63,[2]Útmutató!$B$9:$C$12,2,FALSE))</f>
        <v>term grade</v>
      </c>
      <c r="J63" s="27" t="s">
        <v>303</v>
      </c>
      <c r="K63" s="31" t="s">
        <v>290</v>
      </c>
      <c r="L63" s="34" t="s">
        <v>557</v>
      </c>
    </row>
    <row r="64" spans="1:13" s="27" customFormat="1" ht="300">
      <c r="A64" s="27" t="s">
        <v>171</v>
      </c>
      <c r="B64" s="27" t="s">
        <v>226</v>
      </c>
      <c r="C64" s="36" t="s">
        <v>227</v>
      </c>
      <c r="D64" s="27" t="s">
        <v>228</v>
      </c>
      <c r="E64" s="31" t="s">
        <v>679</v>
      </c>
      <c r="F64" s="27" t="s">
        <v>229</v>
      </c>
      <c r="G64" s="31" t="s">
        <v>680</v>
      </c>
      <c r="H64" s="27" t="s">
        <v>14</v>
      </c>
      <c r="I64" s="31" t="str">
        <f>IF(ISBLANK(H64),"",VLOOKUP(H64,[3]Útmutató!$B$9:$C$12,2,FALSE))</f>
        <v>examination</v>
      </c>
      <c r="J64" s="27" t="str">
        <f>$J$8</f>
        <v>2 zárthelyi dolgozat 50%-os teljesítése</v>
      </c>
      <c r="K64" s="31" t="str">
        <f>$K$8</f>
        <v>2 in-class papers with a minimum passing rate of 50%</v>
      </c>
      <c r="L64" s="27" t="s">
        <v>558</v>
      </c>
    </row>
    <row r="65" spans="1:12" s="27" customFormat="1" ht="409.5">
      <c r="A65" s="27" t="s">
        <v>172</v>
      </c>
      <c r="B65" s="27" t="s">
        <v>173</v>
      </c>
      <c r="C65" s="31" t="s">
        <v>344</v>
      </c>
      <c r="D65" s="27" t="s">
        <v>345</v>
      </c>
      <c r="E65" s="31" t="s">
        <v>681</v>
      </c>
      <c r="F65" s="27" t="s">
        <v>341</v>
      </c>
      <c r="G65" s="31" t="s">
        <v>682</v>
      </c>
      <c r="H65" s="27" t="s">
        <v>15</v>
      </c>
      <c r="I65" s="31" t="str">
        <f>IF(ISBLANK(H65),"",VLOOKUP(H65,[13]Útmutató!$B$9:$C$12,2,FALSE))</f>
        <v>term grade</v>
      </c>
      <c r="J65" s="27" t="s">
        <v>319</v>
      </c>
      <c r="K65" s="31" t="s">
        <v>320</v>
      </c>
      <c r="L65" s="27" t="s">
        <v>346</v>
      </c>
    </row>
    <row r="66" spans="1:12" s="33" customFormat="1" ht="312">
      <c r="A66" s="33" t="s">
        <v>149</v>
      </c>
      <c r="B66" s="33" t="s">
        <v>197</v>
      </c>
      <c r="C66" s="36" t="s">
        <v>198</v>
      </c>
      <c r="D66" s="33" t="s">
        <v>199</v>
      </c>
      <c r="E66" s="36" t="s">
        <v>640</v>
      </c>
      <c r="F66" s="33" t="s">
        <v>200</v>
      </c>
      <c r="G66" s="36" t="s">
        <v>641</v>
      </c>
      <c r="H66" s="33" t="s">
        <v>14</v>
      </c>
      <c r="I66" s="31" t="str">
        <f>IF(ISBLANK(H66),"",VLOOKUP(H66,[3]Útmutató!$B$9:$C$12,2,FALSE))</f>
        <v>examination</v>
      </c>
      <c r="J66" s="33" t="s">
        <v>277</v>
      </c>
      <c r="K66" s="36" t="s">
        <v>188</v>
      </c>
      <c r="L66" s="33" t="s">
        <v>567</v>
      </c>
    </row>
    <row r="67" spans="1:12" s="27" customFormat="1" ht="409.5">
      <c r="A67" s="27" t="s">
        <v>150</v>
      </c>
      <c r="B67" s="27" t="s">
        <v>151</v>
      </c>
      <c r="C67" s="31" t="s">
        <v>347</v>
      </c>
      <c r="D67" s="27" t="s">
        <v>348</v>
      </c>
      <c r="E67" s="31" t="s">
        <v>642</v>
      </c>
      <c r="F67" s="27" t="s">
        <v>349</v>
      </c>
      <c r="G67" s="31" t="s">
        <v>643</v>
      </c>
      <c r="H67" s="27" t="s">
        <v>15</v>
      </c>
      <c r="I67" s="31" t="str">
        <f>IF(ISBLANK(H67),"",VLOOKUP(H67,[13]Útmutató!$B$9:$C$12,2,FALSE))</f>
        <v>term grade</v>
      </c>
      <c r="J67" s="27" t="s">
        <v>319</v>
      </c>
      <c r="K67" s="31" t="s">
        <v>320</v>
      </c>
      <c r="L67" s="27" t="s">
        <v>350</v>
      </c>
    </row>
    <row r="68" spans="1:12" s="33" customFormat="1" ht="336">
      <c r="A68" s="33" t="s">
        <v>78</v>
      </c>
      <c r="B68" s="33" t="s">
        <v>184</v>
      </c>
      <c r="C68" s="36" t="s">
        <v>185</v>
      </c>
      <c r="D68" s="33" t="s">
        <v>186</v>
      </c>
      <c r="E68" s="36" t="s">
        <v>644</v>
      </c>
      <c r="F68" s="33" t="s">
        <v>187</v>
      </c>
      <c r="G68" s="36" t="s">
        <v>653</v>
      </c>
      <c r="H68" s="33" t="s">
        <v>14</v>
      </c>
      <c r="I68" s="36" t="str">
        <f>IF(ISBLANK(H68),"",VLOOKUP(H68,[20]Útmutató!$B$9:$C$12,2,FALSE))</f>
        <v>examination</v>
      </c>
      <c r="J68" s="33" t="s">
        <v>277</v>
      </c>
      <c r="K68" s="36" t="s">
        <v>188</v>
      </c>
      <c r="L68" s="27" t="s">
        <v>568</v>
      </c>
    </row>
    <row r="69" spans="1:12" s="27" customFormat="1" ht="409.5">
      <c r="A69" s="27" t="s">
        <v>74</v>
      </c>
      <c r="B69" s="27" t="s">
        <v>257</v>
      </c>
      <c r="C69" s="31" t="s">
        <v>258</v>
      </c>
      <c r="D69" s="27" t="s">
        <v>259</v>
      </c>
      <c r="E69" s="31" t="s">
        <v>645</v>
      </c>
      <c r="F69" s="27" t="s">
        <v>260</v>
      </c>
      <c r="G69" s="31" t="s">
        <v>646</v>
      </c>
      <c r="H69" s="27" t="s">
        <v>14</v>
      </c>
      <c r="I69" s="31" t="str">
        <f>IF(ISBLANK(H69),"",VLOOKUP(H69,[11]Útmutató!$B$9:$C$12,2,FALSE))</f>
        <v>examination</v>
      </c>
      <c r="J69" s="27" t="s">
        <v>261</v>
      </c>
      <c r="K69" s="31" t="s">
        <v>262</v>
      </c>
      <c r="L69" s="27" t="s">
        <v>569</v>
      </c>
    </row>
    <row r="70" spans="1:12" s="27" customFormat="1" ht="409.5">
      <c r="A70" s="27" t="s">
        <v>75</v>
      </c>
      <c r="B70" s="27" t="s">
        <v>152</v>
      </c>
      <c r="C70" s="31" t="s">
        <v>263</v>
      </c>
      <c r="D70" s="27" t="s">
        <v>264</v>
      </c>
      <c r="E70" s="31" t="s">
        <v>265</v>
      </c>
      <c r="F70" s="27" t="s">
        <v>266</v>
      </c>
      <c r="G70" s="31" t="s">
        <v>647</v>
      </c>
      <c r="H70" s="27" t="s">
        <v>14</v>
      </c>
      <c r="I70" s="31" t="str">
        <f>IF(ISBLANK(H70),"",VLOOKUP(H70,[11]Útmutató!$B$9:$C$12,2,FALSE))</f>
        <v>examination</v>
      </c>
      <c r="J70" s="27" t="s">
        <v>267</v>
      </c>
      <c r="K70" s="31" t="s">
        <v>648</v>
      </c>
      <c r="L70" s="27" t="s">
        <v>570</v>
      </c>
    </row>
    <row r="71" spans="1:12" s="33" customFormat="1" ht="409.5">
      <c r="A71" s="33" t="s">
        <v>153</v>
      </c>
      <c r="B71" s="33" t="s">
        <v>465</v>
      </c>
      <c r="C71" s="36" t="s">
        <v>689</v>
      </c>
      <c r="D71" s="33" t="s">
        <v>382</v>
      </c>
      <c r="E71" s="36" t="s">
        <v>383</v>
      </c>
      <c r="F71" s="33" t="s">
        <v>384</v>
      </c>
      <c r="G71" s="36" t="s">
        <v>649</v>
      </c>
      <c r="H71" s="33" t="s">
        <v>385</v>
      </c>
      <c r="I71" s="36" t="s">
        <v>19</v>
      </c>
      <c r="J71" s="33" t="s">
        <v>386</v>
      </c>
      <c r="K71" s="36" t="s">
        <v>387</v>
      </c>
      <c r="L71" s="33" t="s">
        <v>388</v>
      </c>
    </row>
    <row r="72" spans="1:12" s="27" customFormat="1" ht="409.5">
      <c r="A72" s="32" t="s">
        <v>79</v>
      </c>
      <c r="B72" s="27" t="s">
        <v>96</v>
      </c>
      <c r="C72" s="36" t="s">
        <v>97</v>
      </c>
      <c r="D72" s="27" t="s">
        <v>98</v>
      </c>
      <c r="E72" s="31" t="s">
        <v>99</v>
      </c>
      <c r="F72" s="27" t="s">
        <v>458</v>
      </c>
      <c r="G72" s="31" t="s">
        <v>459</v>
      </c>
      <c r="H72" s="27" t="s">
        <v>15</v>
      </c>
      <c r="I72" s="31" t="str">
        <f>IF(ISBLANK(H72),"",VLOOKUP(H72,[1]Útmutató!$B$9:$C$12,2,FALSE))</f>
        <v>term grade</v>
      </c>
      <c r="J72" s="27" t="s">
        <v>100</v>
      </c>
      <c r="K72" s="31" t="s">
        <v>101</v>
      </c>
      <c r="L72" s="27" t="s">
        <v>460</v>
      </c>
    </row>
    <row r="73" spans="1:12" s="27" customFormat="1" ht="409.5">
      <c r="A73" s="32" t="s">
        <v>80</v>
      </c>
      <c r="B73" s="27" t="s">
        <v>461</v>
      </c>
      <c r="C73" s="36" t="s">
        <v>91</v>
      </c>
      <c r="D73" s="27" t="s">
        <v>92</v>
      </c>
      <c r="E73" s="31" t="s">
        <v>93</v>
      </c>
      <c r="F73" s="27" t="s">
        <v>462</v>
      </c>
      <c r="G73" s="31" t="s">
        <v>463</v>
      </c>
      <c r="H73" s="27" t="s">
        <v>15</v>
      </c>
      <c r="I73" s="31" t="str">
        <f>IF(ISBLANK(H73),"",VLOOKUP(H73,[1]Útmutató!$B$9:$C$12,2,FALSE))</f>
        <v>term grade</v>
      </c>
      <c r="J73" s="27" t="s">
        <v>94</v>
      </c>
      <c r="K73" s="31" t="s">
        <v>95</v>
      </c>
      <c r="L73" s="27" t="s">
        <v>464</v>
      </c>
    </row>
    <row r="74" spans="1:12" s="27" customFormat="1" ht="409.5">
      <c r="A74" s="27" t="s">
        <v>76</v>
      </c>
      <c r="B74" s="27" t="s">
        <v>338</v>
      </c>
      <c r="C74" s="31" t="s">
        <v>335</v>
      </c>
      <c r="D74" s="33" t="s">
        <v>336</v>
      </c>
      <c r="E74" s="31" t="s">
        <v>650</v>
      </c>
      <c r="F74" s="27" t="s">
        <v>337</v>
      </c>
      <c r="G74" s="31" t="s">
        <v>651</v>
      </c>
      <c r="H74" s="33" t="s">
        <v>15</v>
      </c>
      <c r="I74" s="31" t="s">
        <v>19</v>
      </c>
      <c r="J74" s="27" t="s">
        <v>94</v>
      </c>
      <c r="K74" s="31" t="s">
        <v>95</v>
      </c>
      <c r="L74" s="27" t="s">
        <v>698</v>
      </c>
    </row>
    <row r="75" spans="1:12" s="27" customFormat="1" ht="409.5">
      <c r="A75" s="27" t="s">
        <v>77</v>
      </c>
      <c r="B75" s="27" t="s">
        <v>154</v>
      </c>
      <c r="C75" s="31" t="s">
        <v>174</v>
      </c>
      <c r="D75" s="27" t="s">
        <v>175</v>
      </c>
      <c r="E75" s="31" t="s">
        <v>652</v>
      </c>
      <c r="F75" s="27" t="s">
        <v>176</v>
      </c>
      <c r="G75" s="31" t="s">
        <v>687</v>
      </c>
      <c r="H75" s="27" t="s">
        <v>15</v>
      </c>
      <c r="I75" s="31" t="str">
        <f>IF(ISBLANK(H75),"",VLOOKUP(H75,[21]Útmutató!$B$9:$C$12,2,FALSE))</f>
        <v>term grade</v>
      </c>
      <c r="J75" s="27" t="s">
        <v>251</v>
      </c>
      <c r="K75" s="31" t="s">
        <v>593</v>
      </c>
      <c r="L75" s="27" t="s">
        <v>571</v>
      </c>
    </row>
    <row r="76" spans="1:12" s="33" customFormat="1" ht="336">
      <c r="A76" s="33" t="s">
        <v>78</v>
      </c>
      <c r="B76" s="33" t="s">
        <v>573</v>
      </c>
      <c r="C76" s="36" t="s">
        <v>185</v>
      </c>
      <c r="D76" s="33" t="s">
        <v>186</v>
      </c>
      <c r="E76" s="36" t="s">
        <v>644</v>
      </c>
      <c r="F76" s="33" t="s">
        <v>187</v>
      </c>
      <c r="G76" s="36" t="s">
        <v>653</v>
      </c>
      <c r="H76" s="33" t="s">
        <v>14</v>
      </c>
      <c r="I76" s="36" t="str">
        <f>IF(ISBLANK(H76),"",VLOOKUP(H76,[20]Útmutató!$B$9:$C$12,2,FALSE))</f>
        <v>examination</v>
      </c>
      <c r="J76" s="33" t="s">
        <v>277</v>
      </c>
      <c r="K76" s="36" t="s">
        <v>188</v>
      </c>
      <c r="L76" s="27" t="s">
        <v>572</v>
      </c>
    </row>
    <row r="77" spans="1:12" s="27" customFormat="1" ht="12" hidden="1">
      <c r="B77" s="28"/>
      <c r="C77" s="29"/>
      <c r="E77" s="30"/>
      <c r="G77" s="30"/>
      <c r="I77" s="31"/>
      <c r="K77" s="31"/>
    </row>
    <row r="78" spans="1:12" s="27" customFormat="1" ht="12" hidden="1">
      <c r="A78" s="32"/>
      <c r="C78" s="31"/>
      <c r="E78" s="31"/>
      <c r="G78" s="31"/>
      <c r="I78" s="31"/>
      <c r="K78" s="31"/>
    </row>
    <row r="79" spans="1:12" s="27" customFormat="1" ht="12" hidden="1">
      <c r="A79" s="33"/>
      <c r="B79" s="33"/>
      <c r="C79" s="31"/>
      <c r="D79" s="34"/>
      <c r="E79" s="30"/>
      <c r="G79" s="30"/>
      <c r="I79" s="31"/>
      <c r="K79" s="31"/>
      <c r="L79" s="35"/>
    </row>
    <row r="80" spans="1:12" s="27" customFormat="1" ht="12" hidden="1">
      <c r="B80" s="28"/>
      <c r="C80" s="29"/>
      <c r="E80" s="30"/>
      <c r="G80" s="30"/>
      <c r="I80" s="31"/>
      <c r="K80" s="31"/>
    </row>
    <row r="81" spans="1:13" s="27" customFormat="1" ht="12" hidden="1">
      <c r="B81" s="28"/>
      <c r="C81" s="29"/>
      <c r="E81" s="30"/>
      <c r="G81" s="30"/>
      <c r="I81" s="31"/>
      <c r="K81" s="31"/>
      <c r="L81" s="34"/>
    </row>
    <row r="82" spans="1:13" s="27" customFormat="1" ht="12" hidden="1">
      <c r="B82" s="28"/>
      <c r="C82" s="29"/>
      <c r="E82" s="30"/>
      <c r="G82" s="30"/>
      <c r="I82" s="31"/>
      <c r="K82" s="31"/>
      <c r="L82" s="34"/>
      <c r="M82" s="50"/>
    </row>
    <row r="83" spans="1:13" s="27" customFormat="1" ht="12" hidden="1">
      <c r="C83" s="31"/>
      <c r="E83" s="31"/>
      <c r="G83" s="31"/>
      <c r="I83" s="31"/>
      <c r="K83" s="31"/>
    </row>
    <row r="84" spans="1:13" s="27" customFormat="1" ht="12" hidden="1">
      <c r="C84" s="31"/>
      <c r="E84" s="31"/>
      <c r="G84" s="31"/>
      <c r="I84" s="31"/>
      <c r="K84" s="31"/>
    </row>
    <row r="85" spans="1:13" s="27" customFormat="1" ht="12" hidden="1">
      <c r="C85" s="31"/>
      <c r="E85" s="31"/>
      <c r="G85" s="31"/>
      <c r="I85" s="31"/>
      <c r="K85" s="31"/>
    </row>
    <row r="86" spans="1:13" s="27" customFormat="1" ht="12" hidden="1">
      <c r="B86" s="28"/>
      <c r="C86" s="29"/>
      <c r="E86" s="31"/>
      <c r="G86" s="30"/>
      <c r="I86" s="31"/>
      <c r="K86" s="31"/>
    </row>
    <row r="87" spans="1:13" s="27" customFormat="1" ht="12" hidden="1">
      <c r="C87" s="31"/>
      <c r="E87" s="31"/>
      <c r="G87" s="31"/>
      <c r="I87" s="31"/>
      <c r="K87" s="31"/>
    </row>
    <row r="88" spans="1:13" s="27" customFormat="1" ht="12" hidden="1">
      <c r="C88" s="31"/>
      <c r="E88" s="31"/>
      <c r="G88" s="31"/>
      <c r="I88" s="31"/>
      <c r="K88" s="31"/>
    </row>
    <row r="89" spans="1:13" s="27" customFormat="1" ht="12" hidden="1">
      <c r="A89" s="33"/>
      <c r="B89" s="33"/>
      <c r="C89" s="31"/>
      <c r="E89" s="31"/>
      <c r="G89" s="31"/>
      <c r="I89" s="31"/>
      <c r="K89" s="31"/>
    </row>
    <row r="90" spans="1:13" s="27" customFormat="1" ht="12" hidden="1">
      <c r="B90" s="28"/>
      <c r="C90" s="29"/>
      <c r="E90" s="30"/>
      <c r="G90" s="31"/>
      <c r="I90" s="31"/>
      <c r="K90" s="31"/>
      <c r="L90" s="34"/>
    </row>
    <row r="91" spans="1:13" s="27" customFormat="1" ht="12" hidden="1">
      <c r="C91" s="36"/>
      <c r="E91" s="31"/>
      <c r="G91" s="31"/>
      <c r="I91" s="31"/>
      <c r="K91" s="31"/>
    </row>
    <row r="92" spans="1:13" s="27" customFormat="1" ht="12" hidden="1">
      <c r="C92" s="31"/>
      <c r="E92" s="31"/>
      <c r="G92" s="31"/>
      <c r="I92" s="31"/>
      <c r="K92" s="31"/>
    </row>
    <row r="93" spans="1:13" s="27" customFormat="1" ht="12" hidden="1">
      <c r="A93" s="33"/>
      <c r="B93" s="33"/>
      <c r="C93" s="31"/>
      <c r="E93" s="31"/>
      <c r="G93" s="31"/>
      <c r="I93" s="31"/>
      <c r="K93" s="31"/>
    </row>
    <row r="94" spans="1:13" s="27" customFormat="1" ht="12" hidden="1">
      <c r="B94" s="28"/>
      <c r="C94" s="29"/>
      <c r="E94" s="30"/>
      <c r="G94" s="31"/>
      <c r="I94" s="31"/>
      <c r="K94" s="31"/>
      <c r="L94" s="34"/>
    </row>
    <row r="95" spans="1:13" s="27" customFormat="1" ht="12" hidden="1">
      <c r="C95" s="36"/>
      <c r="E95" s="31"/>
      <c r="G95" s="31"/>
      <c r="I95" s="31"/>
      <c r="K95" s="31"/>
    </row>
    <row r="96" spans="1:13" s="27" customFormat="1" ht="12" hidden="1">
      <c r="C96" s="31"/>
      <c r="E96" s="31"/>
      <c r="G96" s="31"/>
      <c r="I96" s="31"/>
      <c r="K96" s="31"/>
    </row>
    <row r="97" spans="1:12" s="39" customFormat="1" ht="12" hidden="1">
      <c r="A97" s="37"/>
      <c r="B97" s="37"/>
      <c r="C97" s="38"/>
      <c r="D97" s="37"/>
      <c r="E97" s="38"/>
      <c r="F97" s="37"/>
      <c r="G97" s="38"/>
      <c r="H97" s="37"/>
      <c r="I97" s="38"/>
      <c r="J97" s="37"/>
      <c r="K97" s="38"/>
      <c r="L97" s="37"/>
    </row>
    <row r="98" spans="1:12" s="39" customFormat="1" ht="12" hidden="1">
      <c r="A98" s="37"/>
      <c r="B98" s="37"/>
      <c r="C98" s="38"/>
      <c r="D98" s="37"/>
      <c r="E98" s="38"/>
      <c r="F98" s="37"/>
      <c r="G98" s="38"/>
      <c r="H98" s="37"/>
      <c r="I98" s="38"/>
      <c r="J98" s="37"/>
      <c r="K98" s="38"/>
      <c r="L98" s="37"/>
    </row>
    <row r="99" spans="1:12" s="51" customFormat="1" ht="12" hidden="1">
      <c r="A99" s="37"/>
      <c r="B99" s="37"/>
      <c r="C99" s="39"/>
      <c r="D99" s="37"/>
      <c r="E99" s="37"/>
      <c r="F99" s="37"/>
      <c r="G99" s="37"/>
      <c r="H99" s="37"/>
      <c r="I99" s="37"/>
      <c r="J99" s="37"/>
      <c r="K99" s="37"/>
      <c r="L99" s="37"/>
    </row>
    <row r="100" spans="1:12" s="51" customFormat="1" ht="12" hidden="1">
      <c r="A100" s="37"/>
      <c r="B100" s="37"/>
      <c r="C100" s="39"/>
      <c r="D100" s="37"/>
      <c r="E100" s="37"/>
      <c r="F100" s="37"/>
      <c r="G100" s="37"/>
      <c r="H100" s="37"/>
      <c r="I100" s="37"/>
      <c r="J100" s="37"/>
      <c r="K100" s="37"/>
      <c r="L100" s="37"/>
    </row>
    <row r="101" spans="1:12" s="51" customFormat="1" ht="12" hidden="1">
      <c r="A101" s="37"/>
      <c r="B101" s="37"/>
      <c r="C101" s="39"/>
      <c r="D101" s="37"/>
      <c r="E101" s="37"/>
      <c r="F101" s="37"/>
      <c r="G101" s="37"/>
      <c r="H101" s="37"/>
      <c r="I101" s="37"/>
      <c r="J101" s="37"/>
      <c r="K101" s="37"/>
      <c r="L101" s="37"/>
    </row>
    <row r="102" spans="1:12" s="51" customFormat="1" ht="12" hidden="1">
      <c r="A102" s="37"/>
      <c r="B102" s="37"/>
      <c r="C102" s="39"/>
      <c r="D102" s="37"/>
      <c r="E102" s="37"/>
      <c r="F102" s="37"/>
      <c r="G102" s="37"/>
      <c r="H102" s="37"/>
      <c r="I102" s="37"/>
      <c r="J102" s="37"/>
      <c r="K102" s="37"/>
      <c r="L102" s="37"/>
    </row>
    <row r="103" spans="1:12" s="51" customFormat="1" ht="12" hidden="1">
      <c r="A103" s="37"/>
      <c r="B103" s="37"/>
      <c r="C103" s="39"/>
      <c r="D103" s="37"/>
      <c r="E103" s="37"/>
      <c r="F103" s="37"/>
      <c r="G103" s="37"/>
      <c r="H103" s="37"/>
      <c r="I103" s="37"/>
      <c r="J103" s="37"/>
      <c r="K103" s="37"/>
      <c r="L103" s="37"/>
    </row>
    <row r="104" spans="1:12" s="51" customFormat="1" ht="12" hidden="1">
      <c r="A104" s="37"/>
      <c r="B104" s="37"/>
      <c r="C104" s="39"/>
      <c r="D104" s="37"/>
      <c r="E104" s="37"/>
      <c r="F104" s="37"/>
      <c r="G104" s="37"/>
      <c r="H104" s="37"/>
      <c r="I104" s="37"/>
      <c r="J104" s="37"/>
      <c r="K104" s="37"/>
      <c r="L104" s="37"/>
    </row>
    <row r="105" spans="1:12" s="51" customFormat="1" ht="12" hidden="1">
      <c r="A105" s="37"/>
      <c r="B105" s="37"/>
      <c r="C105" s="39"/>
      <c r="D105" s="37"/>
      <c r="E105" s="37"/>
      <c r="F105" s="37"/>
      <c r="G105" s="37"/>
      <c r="H105" s="37"/>
      <c r="I105" s="37"/>
      <c r="J105" s="37"/>
      <c r="K105" s="37"/>
      <c r="L105" s="37"/>
    </row>
    <row r="106" spans="1:12" s="51" customFormat="1" ht="12" hidden="1">
      <c r="A106" s="37"/>
      <c r="B106" s="37"/>
      <c r="C106" s="39"/>
      <c r="D106" s="37"/>
      <c r="E106" s="37"/>
      <c r="F106" s="37"/>
      <c r="G106" s="37"/>
      <c r="H106" s="37"/>
      <c r="I106" s="37"/>
      <c r="J106" s="37"/>
      <c r="K106" s="37"/>
      <c r="L106" s="37"/>
    </row>
    <row r="107" spans="1:12" s="51" customFormat="1" ht="12" hidden="1">
      <c r="A107" s="37"/>
      <c r="B107" s="37"/>
      <c r="C107" s="39"/>
      <c r="D107" s="37"/>
      <c r="E107" s="37"/>
      <c r="F107" s="37"/>
      <c r="G107" s="37"/>
      <c r="H107" s="37"/>
      <c r="I107" s="37"/>
      <c r="J107" s="37"/>
      <c r="K107" s="37"/>
      <c r="L107" s="37"/>
    </row>
    <row r="108" spans="1:12" s="51" customFormat="1" ht="12" hidden="1">
      <c r="A108" s="37"/>
      <c r="B108" s="37"/>
      <c r="C108" s="37"/>
      <c r="D108" s="37"/>
      <c r="E108" s="37"/>
      <c r="F108" s="37"/>
      <c r="G108" s="37"/>
      <c r="H108" s="37"/>
      <c r="I108" s="37"/>
      <c r="J108" s="37"/>
      <c r="K108" s="37"/>
      <c r="L108" s="37"/>
    </row>
    <row r="109" spans="1:12" s="51" customFormat="1" ht="12" hidden="1">
      <c r="A109" s="37"/>
      <c r="B109" s="37"/>
      <c r="C109" s="37"/>
      <c r="D109" s="37"/>
      <c r="E109" s="37"/>
      <c r="F109" s="37"/>
      <c r="G109" s="37"/>
      <c r="H109" s="37"/>
      <c r="I109" s="37"/>
      <c r="J109" s="37"/>
      <c r="K109" s="37"/>
      <c r="L109" s="37"/>
    </row>
    <row r="110" spans="1:12" s="51" customFormat="1" ht="12" hidden="1">
      <c r="A110" s="40"/>
      <c r="B110" s="40"/>
      <c r="C110" s="40"/>
      <c r="D110" s="40"/>
      <c r="E110" s="40"/>
      <c r="F110" s="40"/>
      <c r="G110" s="40"/>
      <c r="H110" s="40"/>
      <c r="I110" s="40"/>
      <c r="J110" s="40"/>
      <c r="K110" s="40"/>
      <c r="L110" s="40"/>
    </row>
    <row r="111" spans="1:12" s="51" customFormat="1" ht="12" hidden="1">
      <c r="A111" s="40"/>
      <c r="B111" s="40"/>
      <c r="C111" s="40"/>
      <c r="D111" s="40"/>
      <c r="E111" s="40"/>
      <c r="F111" s="40"/>
      <c r="G111" s="40"/>
      <c r="H111" s="40"/>
      <c r="I111" s="40"/>
      <c r="J111" s="40"/>
      <c r="K111" s="40"/>
      <c r="L111" s="40"/>
    </row>
    <row r="112" spans="1:12" s="51" customFormat="1" ht="12" hidden="1">
      <c r="A112" s="40"/>
      <c r="B112" s="40"/>
      <c r="C112" s="40"/>
      <c r="D112" s="40"/>
      <c r="E112" s="40"/>
      <c r="F112" s="40"/>
      <c r="G112" s="40"/>
      <c r="H112" s="40"/>
      <c r="I112" s="40"/>
      <c r="J112" s="40"/>
      <c r="K112" s="40"/>
      <c r="L112" s="40"/>
    </row>
    <row r="113" spans="1:12" s="51" customFormat="1" ht="12" hidden="1">
      <c r="A113" s="40"/>
      <c r="B113" s="40"/>
      <c r="C113" s="40"/>
      <c r="D113" s="40"/>
      <c r="E113" s="40"/>
      <c r="F113" s="40"/>
      <c r="G113" s="40"/>
      <c r="H113" s="40"/>
      <c r="I113" s="40"/>
      <c r="J113" s="40"/>
      <c r="K113" s="40"/>
      <c r="L113" s="40"/>
    </row>
    <row r="114" spans="1:12" s="51" customFormat="1" ht="12" hidden="1">
      <c r="A114" s="40"/>
      <c r="B114" s="40"/>
      <c r="C114" s="40"/>
      <c r="D114" s="40"/>
      <c r="E114" s="40"/>
      <c r="F114" s="40"/>
      <c r="G114" s="40"/>
      <c r="H114" s="40"/>
      <c r="I114" s="40"/>
      <c r="J114" s="40"/>
      <c r="K114" s="40"/>
      <c r="L114" s="40"/>
    </row>
    <row r="115" spans="1:12" s="51" customFormat="1" ht="12" hidden="1">
      <c r="A115" s="40"/>
      <c r="B115" s="40"/>
      <c r="C115" s="40"/>
      <c r="D115" s="40"/>
      <c r="E115" s="40"/>
      <c r="F115" s="40"/>
      <c r="G115" s="40"/>
      <c r="H115" s="40"/>
      <c r="I115" s="40"/>
      <c r="J115" s="40"/>
      <c r="K115" s="40"/>
      <c r="L115" s="40"/>
    </row>
    <row r="116" spans="1:12" s="51" customFormat="1" ht="12" hidden="1">
      <c r="A116" s="40"/>
      <c r="B116" s="40"/>
      <c r="C116" s="40"/>
      <c r="D116" s="40"/>
      <c r="E116" s="40"/>
      <c r="F116" s="40"/>
      <c r="G116" s="40"/>
      <c r="H116" s="40"/>
      <c r="I116" s="40"/>
      <c r="J116" s="40"/>
      <c r="K116" s="40"/>
      <c r="L116" s="40"/>
    </row>
    <row r="117" spans="1:12" s="51" customFormat="1" ht="12" hidden="1">
      <c r="A117" s="40"/>
      <c r="B117" s="40"/>
      <c r="C117" s="40"/>
      <c r="D117" s="40"/>
      <c r="E117" s="40"/>
      <c r="F117" s="40"/>
      <c r="G117" s="40"/>
      <c r="H117" s="40"/>
      <c r="I117" s="40"/>
      <c r="J117" s="40"/>
      <c r="K117" s="40"/>
      <c r="L117" s="40"/>
    </row>
    <row r="118" spans="1:12" s="51" customFormat="1" ht="12" hidden="1">
      <c r="A118" s="40"/>
      <c r="B118" s="40"/>
      <c r="C118" s="40"/>
      <c r="D118" s="40"/>
      <c r="E118" s="40"/>
      <c r="F118" s="40"/>
      <c r="G118" s="40"/>
      <c r="H118" s="40"/>
      <c r="I118" s="40"/>
      <c r="J118" s="40"/>
      <c r="K118" s="40"/>
      <c r="L118" s="40"/>
    </row>
    <row r="119" spans="1:12" s="51" customFormat="1" ht="12" hidden="1">
      <c r="A119" s="40"/>
      <c r="B119" s="40"/>
      <c r="C119" s="40"/>
      <c r="D119" s="40"/>
      <c r="E119" s="40"/>
      <c r="F119" s="40"/>
      <c r="G119" s="40"/>
      <c r="H119" s="40"/>
      <c r="I119" s="40"/>
      <c r="J119" s="40"/>
      <c r="K119" s="40"/>
      <c r="L119" s="40"/>
    </row>
    <row r="120" spans="1:12" s="51" customFormat="1" ht="12" hidden="1">
      <c r="A120" s="40"/>
      <c r="B120" s="40"/>
      <c r="C120" s="40"/>
      <c r="D120" s="40"/>
      <c r="E120" s="40"/>
      <c r="F120" s="40"/>
      <c r="G120" s="40"/>
      <c r="H120" s="40"/>
      <c r="I120" s="40"/>
      <c r="J120" s="40"/>
      <c r="K120" s="40"/>
      <c r="L120" s="40"/>
    </row>
    <row r="121" spans="1:12" s="51" customFormat="1" ht="12" hidden="1">
      <c r="A121" s="40"/>
      <c r="B121" s="40"/>
      <c r="C121" s="40"/>
      <c r="D121" s="40"/>
      <c r="E121" s="40"/>
      <c r="F121" s="40"/>
      <c r="G121" s="40"/>
      <c r="H121" s="40"/>
      <c r="I121" s="40"/>
      <c r="J121" s="40"/>
      <c r="K121" s="40"/>
      <c r="L121" s="40"/>
    </row>
    <row r="122" spans="1:12" ht="33.75" hidden="1" customHeight="1"/>
    <row r="123" spans="1:12" ht="33.75" hidden="1" customHeight="1"/>
    <row r="124" spans="1:12" ht="33.75" hidden="1" customHeight="1"/>
    <row r="125" spans="1:12" ht="33.75" hidden="1" customHeight="1"/>
    <row r="126" spans="1:12" ht="33.75" hidden="1" customHeight="1"/>
    <row r="127" spans="1:12" ht="33.75" hidden="1" customHeight="1"/>
    <row r="128" spans="1:12" ht="33.75" hidden="1" customHeight="1"/>
    <row r="129" ht="33.75" hidden="1" customHeight="1"/>
    <row r="130" ht="33.75" hidden="1" customHeight="1"/>
    <row r="131" ht="33.75" hidden="1" customHeight="1"/>
    <row r="132" ht="33.75" hidden="1" customHeight="1"/>
    <row r="133" ht="33.75" hidden="1" customHeight="1"/>
    <row r="134" ht="33.75" hidden="1" customHeight="1"/>
    <row r="135" ht="33.75" hidden="1" customHeight="1"/>
    <row r="136" ht="33.75" hidden="1" customHeight="1"/>
    <row r="137" ht="33.75" hidden="1" customHeight="1"/>
    <row r="138" ht="33.75" hidden="1" customHeight="1"/>
    <row r="139" ht="33.75" hidden="1" customHeight="1"/>
    <row r="140" ht="33.75" hidden="1" customHeight="1"/>
    <row r="141" ht="33.75" hidden="1" customHeight="1"/>
    <row r="142" ht="33.75" hidden="1" customHeight="1"/>
    <row r="143" ht="33.75" hidden="1" customHeight="1"/>
    <row r="144" ht="33.75" hidden="1" customHeight="1"/>
    <row r="145" ht="33.75" hidden="1" customHeight="1"/>
    <row r="146" ht="33.75" hidden="1" customHeight="1"/>
    <row r="147" ht="33.75" hidden="1" customHeight="1"/>
    <row r="148" ht="33.75" hidden="1" customHeight="1"/>
    <row r="149" ht="33.75" hidden="1" customHeight="1"/>
    <row r="150" ht="33.75" hidden="1" customHeight="1"/>
    <row r="151" ht="33.75" hidden="1" customHeight="1"/>
    <row r="152" ht="33.75" hidden="1" customHeight="1"/>
    <row r="153" ht="33.75" hidden="1" customHeight="1"/>
    <row r="154" ht="33.75" hidden="1" customHeight="1"/>
    <row r="155" ht="33.75" hidden="1" customHeight="1"/>
    <row r="156" ht="33.75" hidden="1" customHeight="1"/>
    <row r="157" ht="33.75" hidden="1" customHeight="1"/>
    <row r="158" ht="33.75" hidden="1" customHeight="1"/>
    <row r="159" ht="33.75" hidden="1" customHeight="1"/>
    <row r="160" ht="33.75" hidden="1" customHeight="1"/>
    <row r="161" ht="33.75" hidden="1" customHeight="1"/>
    <row r="162" ht="33.75" hidden="1" customHeight="1"/>
    <row r="163" ht="33.75" hidden="1" customHeight="1"/>
  </sheetData>
  <mergeCells count="5">
    <mergeCell ref="B2:C2"/>
    <mergeCell ref="D2:E2"/>
    <mergeCell ref="F2:G2"/>
    <mergeCell ref="H2:I2"/>
    <mergeCell ref="J2:K2"/>
  </mergeCells>
  <dataValidations count="1">
    <dataValidation type="list" allowBlank="1" showInputMessage="1" showErrorMessage="1" sqref="WLT93 H72:H96 WVP89 JD89 SZ89 ACV89 AMR89 AWN89 BGJ89 BQF89 CAB89 CJX89 CTT89 DDP89 DNL89 DXH89 EHD89 EQZ89 FAV89 FKR89 FUN89 GEJ89 GOF89 GYB89 HHX89 HRT89 IBP89 ILL89 IVH89 JFD89 JOZ89 JYV89 KIR89 KSN89 LCJ89 LMF89 LWB89 MFX89 MPT89 MZP89 NJL89 NTH89 ODD89 OMZ89 OWV89 PGR89 PQN89 QAJ89 QKF89 QUB89 RDX89 RNT89 RXP89 SHL89 SRH89 TBD89 TKZ89 TUV89 UER89 UON89 UYJ89 VIF89 VSB89 WBX89 WLT89 WVP93 JD93 SZ93 ACV93 AMR93 AWN93 BGJ93 BQF93 CAB93 CJX93 CTT93 DDP93 DNL93 DXH93 EHD93 EQZ93 FAV93 FKR93 FUN93 GEJ93 GOF93 GYB93 HHX93 HRT93 IBP93 ILL93 IVH93 JFD93 JOZ93 JYV93 KIR93 KSN93 LCJ93 LMF93 LWB93 MFX93 MPT93 MZP93 NJL93 NTH93 ODD93 OMZ93 OWV93 PGR93 PQN93 QAJ93 QKF93 QUB93 RDX93 RNT93 RXP93 SHL93 SRH93 TBD93 TKZ93 TUV93 UER93 UON93 UYJ93 VIF93 VSB93 WBX93 JD39 I30 H4:H8 H10:H25 WLT18 WBX18 VSB18 VIF18 UYJ18 UON18 UER18 TUV18 TKZ18 TBD18 SRH18 SHL18 RXP18 RNT18 RDX18 QUB18 QKF18 QAJ18 PQN18 PGR18 OWV18 OMZ18 ODD18 NTH18 NJL18 MZP18 MPT18 MFX18 LWB18 LMF18 LCJ18 KSN18 KIR18 JYV18 JOZ18 JFD18 IVH18 ILL18 IBP18 HRT18 HHX18 GYB18 GOF18 GEJ18 FUN18 FKR18 FAV18 EQZ18 EHD18 DXH18 DNL18 DDP18 CTT18 CJX18 CAB18 BQF18 BGJ18 AWN18 AMR18 ACV18 SZ18 JD18 WVP18 WVP39 WLT39 WBX39 VSB39 VIF39 UYJ39 UON39 UER39 TUV39 TKZ39 TBD39 SRH39 SHL39 RXP39 RNT39 RDX39 QUB39 QKF39 QAJ39 PQN39 PGR39 OWV39 OMZ39 ODD39 NTH39 NJL39 MZP39 MPT39 MFX39 LWB39 LMF39 LCJ39 KSN39 KIR39 JYV39 JOZ39 JFD39 IVH39 ILL39 IBP39 HRT39 HHX39 GYB39 GOF39 GEJ39 FUN39 FKR39 FAV39 EQZ39 EHD39 DXH39 DNL39 DDP39 CTT39 CJX39 CAB39 BQF39 BGJ39 AWN39 AMR39 ACV39 SZ39 WLT62 WVP62 JD62 SZ62 ACV62 AMR62 AWN62 BGJ62 BQF62 CAB62 CJX62 CTT62 DDP62 DNL62 DXH62 EHD62 EQZ62 FAV62 FKR62 FUN62 GEJ62 GOF62 GYB62 HHX62 HRT62 IBP62 ILL62 IVH62 JFD62 JOZ62 JYV62 KIR62 KSN62 LCJ62 LMF62 LWB62 MFX62 MPT62 MZP62 NJL62 NTH62 ODD62 OMZ62 OWV62 PGR62 PQN62 QAJ62 QKF62 QUB62 RDX62 RNT62 RXP62 SHL62 SRH62 TBD62 TKZ62 TUV62 UER62 UON62 UYJ62 VIF62 VSB62 WBX62 H27:H70">
      <formula1>Bejegyzes</formula1>
    </dataValidation>
  </dataValidations>
  <pageMargins left="0.25" right="0.25" top="0.75" bottom="0.75" header="0.3" footer="0.3"/>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Szocialpedagogia</vt:lpstr>
      <vt:lpstr>Bejegyzes</vt:lpstr>
      <vt:lpstr>Szocialpedagogia!Nyomtatási_terület</vt:lpstr>
      <vt:lpstr>Útmutató!Nyomtatási_terület</vt:lpstr>
    </vt:vector>
  </TitlesOfParts>
  <Company>Nyíregyházi Egyetem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Erdos.Judit</cp:lastModifiedBy>
  <cp:lastPrinted>2018-06-19T08:52:36Z</cp:lastPrinted>
  <dcterms:created xsi:type="dcterms:W3CDTF">2016-05-11T08:28:59Z</dcterms:created>
  <dcterms:modified xsi:type="dcterms:W3CDTF">2019-01-07T10:19:16Z</dcterms:modified>
</cp:coreProperties>
</file>